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3FC0D864-5491-42E7-AC51-F92FE65529A9}" xr6:coauthVersionLast="36" xr6:coauthVersionMax="36" xr10:uidLastSave="{00000000-0000-0000-0000-000000000000}"/>
  <bookViews>
    <workbookView xWindow="0" yWindow="0" windowWidth="20490" windowHeight="7455" xr2:uid="{FE943D67-245D-4CC9-86B0-4E37B5C0D300}"/>
  </bookViews>
  <sheets>
    <sheet name="地域密着型介護老人福祉施設" sheetId="7" r:id="rId1"/>
    <sheet name="①自己点検シート" sheetId="6" r:id="rId2"/>
    <sheet name="②勤務形態一覧表（ユニット型）" sheetId="2" r:id="rId3"/>
    <sheet name="勤務形態一覧表_シフト記号表" sheetId="3" r:id="rId4"/>
    <sheet name="勤務形態一覧表_（ユニット型）記入方法" sheetId="4" r:id="rId5"/>
    <sheet name="プルダウン・リスト（従来型・ユニット型共通）" sheetId="5" r:id="rId6"/>
    <sheet name="④利用者の状況" sheetId="8" r:id="rId7"/>
  </sheets>
  <externalReferences>
    <externalReference r:id="rId8"/>
    <externalReference r:id="rId9"/>
  </externalReferences>
  <definedNames>
    <definedName name="【記載例】シフト記号" localSheetId="3">勤務形態一覧表_シフト記号表!$C$6:$C$47</definedName>
    <definedName name="【記載例】シフト記号">#REF!</definedName>
    <definedName name="【記載例】シフト記号表" localSheetId="3">勤務形態一覧表_シフト記号表!$C$6:$C$47</definedName>
    <definedName name="【記載例】シフト記号表">'[1]【記載例】シフト記号表（勤務時間帯）'!$C$6:$C$47</definedName>
    <definedName name="_xlnm.Print_Area" localSheetId="1">①自己点検シート!$A$1:$J$571</definedName>
    <definedName name="_xlnm.Print_Area" localSheetId="2">'②勤務形態一覧表（ユニット型）'!$A$1:$BN$237</definedName>
    <definedName name="_xlnm.Print_Area" localSheetId="4">'勤務形態一覧表_（ユニット型）記入方法'!$A$1:$Q$93</definedName>
    <definedName name="_xlnm.Print_Area" localSheetId="3">勤務形態一覧表_シフト記号表!$B$1:$N$54</definedName>
    <definedName name="_xlnm.Print_Titles" localSheetId="2">'②勤務形態一覧表（ユニット型）'!$1:$16</definedName>
    <definedName name="シフト記号表" localSheetId="0">'[2]シフト記号表（勤務時間帯）'!$C$6:$C$35</definedName>
    <definedName name="シフト記号表">勤務形態一覧表_シフト記号表!$C$6:$C$47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 localSheetId="0">[2]プルダウン・リスト!$C$12:$L$12</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3" l="1"/>
  <c r="L46" i="3"/>
  <c r="L45" i="3"/>
  <c r="L47" i="3" s="1"/>
  <c r="D44" i="3"/>
  <c r="L43" i="3"/>
  <c r="L42" i="3"/>
  <c r="L44" i="3" s="1"/>
  <c r="D41" i="3"/>
  <c r="L40" i="3"/>
  <c r="L39" i="3"/>
  <c r="L41" i="3" s="1"/>
  <c r="D38" i="3"/>
  <c r="D37" i="3"/>
  <c r="D36" i="3"/>
  <c r="D35" i="3"/>
  <c r="D34" i="3"/>
  <c r="D33" i="3"/>
  <c r="D32" i="3"/>
  <c r="D31" i="3"/>
  <c r="D30" i="3"/>
  <c r="D29" i="3"/>
  <c r="D28" i="3"/>
  <c r="D27" i="3"/>
  <c r="D26" i="3"/>
  <c r="D25" i="3"/>
  <c r="D24" i="3"/>
  <c r="D23" i="3"/>
  <c r="L22" i="3"/>
  <c r="D22" i="3"/>
  <c r="L21" i="3"/>
  <c r="D21" i="3"/>
  <c r="L20" i="3"/>
  <c r="D20" i="3"/>
  <c r="L19" i="3"/>
  <c r="D19" i="3"/>
  <c r="L18" i="3"/>
  <c r="D18" i="3"/>
  <c r="L17" i="3"/>
  <c r="D17" i="3"/>
  <c r="L16" i="3"/>
  <c r="D16" i="3"/>
  <c r="L15" i="3"/>
  <c r="D15" i="3"/>
  <c r="L14" i="3"/>
  <c r="D14" i="3"/>
  <c r="L13" i="3"/>
  <c r="D13" i="3"/>
  <c r="L12" i="3"/>
  <c r="D12" i="3"/>
  <c r="L11" i="3"/>
  <c r="D11" i="3"/>
  <c r="L10" i="3"/>
  <c r="D10" i="3"/>
  <c r="L9" i="3"/>
  <c r="D9" i="3"/>
  <c r="L8" i="3"/>
  <c r="D8" i="3"/>
  <c r="L7" i="3"/>
  <c r="D7" i="3"/>
  <c r="L6" i="3"/>
  <c r="D6" i="3"/>
  <c r="AJ231" i="2"/>
  <c r="T231" i="2"/>
  <c r="T230" i="2"/>
  <c r="O230" i="2"/>
  <c r="AL228" i="2"/>
  <c r="AE231" i="2" s="1"/>
  <c r="AO231" i="2" s="1"/>
  <c r="AJ236" i="2" s="1"/>
  <c r="AQ226" i="2"/>
  <c r="AE236" i="2" s="1"/>
  <c r="AN226" i="2"/>
  <c r="AL226" i="2"/>
  <c r="AA226" i="2"/>
  <c r="O236" i="2" s="1"/>
  <c r="Y236" i="2" s="1"/>
  <c r="AU222" i="2" s="1"/>
  <c r="X226" i="2"/>
  <c r="O231" i="2" s="1"/>
  <c r="Y231" i="2" s="1"/>
  <c r="T236" i="2" s="1"/>
  <c r="V226" i="2"/>
  <c r="BE216" i="2"/>
  <c r="BD216" i="2"/>
  <c r="BC216" i="2"/>
  <c r="BB216" i="2"/>
  <c r="BA216" i="2"/>
  <c r="AZ216" i="2"/>
  <c r="AY216" i="2"/>
  <c r="AX216" i="2"/>
  <c r="AW216" i="2"/>
  <c r="AV216" i="2"/>
  <c r="AU216" i="2"/>
  <c r="AT216" i="2"/>
  <c r="AS216" i="2"/>
  <c r="AR216" i="2"/>
  <c r="AQ216" i="2"/>
  <c r="AP216" i="2"/>
  <c r="AO216" i="2"/>
  <c r="AN216" i="2"/>
  <c r="AM216" i="2"/>
  <c r="AL216" i="2"/>
  <c r="AK216" i="2"/>
  <c r="AJ216" i="2"/>
  <c r="AI216" i="2"/>
  <c r="AH216" i="2"/>
  <c r="AG216" i="2"/>
  <c r="AF216" i="2"/>
  <c r="AE216" i="2"/>
  <c r="AD216" i="2"/>
  <c r="BF216" i="2" s="1"/>
  <c r="BH216" i="2" s="1"/>
  <c r="AC216" i="2"/>
  <c r="AB216" i="2"/>
  <c r="AA216" i="2"/>
  <c r="L216" i="2"/>
  <c r="J216" i="2"/>
  <c r="BE214" i="2"/>
  <c r="BD214" i="2"/>
  <c r="BC214" i="2"/>
  <c r="BB214" i="2"/>
  <c r="BA214" i="2"/>
  <c r="AZ214" i="2"/>
  <c r="AY214" i="2"/>
  <c r="AX214" i="2"/>
  <c r="AW214" i="2"/>
  <c r="AV214" i="2"/>
  <c r="AU214" i="2"/>
  <c r="AT214" i="2"/>
  <c r="AS214" i="2"/>
  <c r="AR214" i="2"/>
  <c r="AQ214" i="2"/>
  <c r="AP214" i="2"/>
  <c r="AO214" i="2"/>
  <c r="AN214" i="2"/>
  <c r="AM214" i="2"/>
  <c r="AL214" i="2"/>
  <c r="AK214" i="2"/>
  <c r="AJ214" i="2"/>
  <c r="AI214" i="2"/>
  <c r="AH214" i="2"/>
  <c r="AG214" i="2"/>
  <c r="AF214" i="2"/>
  <c r="AE214" i="2"/>
  <c r="AD214" i="2"/>
  <c r="BF214" i="2" s="1"/>
  <c r="BH214" i="2" s="1"/>
  <c r="AC214" i="2"/>
  <c r="AB214" i="2"/>
  <c r="AA214" i="2"/>
  <c r="L214" i="2"/>
  <c r="J214" i="2"/>
  <c r="BE212" i="2"/>
  <c r="BD212" i="2"/>
  <c r="BC212" i="2"/>
  <c r="BB212" i="2"/>
  <c r="BA212" i="2"/>
  <c r="AZ212" i="2"/>
  <c r="AY212" i="2"/>
  <c r="AX212" i="2"/>
  <c r="AW212" i="2"/>
  <c r="AV212" i="2"/>
  <c r="AU212" i="2"/>
  <c r="AT212" i="2"/>
  <c r="AS212" i="2"/>
  <c r="AR212" i="2"/>
  <c r="AQ212" i="2"/>
  <c r="AP212" i="2"/>
  <c r="AO212" i="2"/>
  <c r="AN212" i="2"/>
  <c r="AM212" i="2"/>
  <c r="AL212" i="2"/>
  <c r="AK212" i="2"/>
  <c r="AJ212" i="2"/>
  <c r="AI212" i="2"/>
  <c r="AH212" i="2"/>
  <c r="AG212" i="2"/>
  <c r="AF212" i="2"/>
  <c r="AE212" i="2"/>
  <c r="AD212" i="2"/>
  <c r="BF212" i="2" s="1"/>
  <c r="BH212" i="2" s="1"/>
  <c r="AC212" i="2"/>
  <c r="AB212" i="2"/>
  <c r="AA212" i="2"/>
  <c r="L212" i="2"/>
  <c r="J212" i="2"/>
  <c r="BE210" i="2"/>
  <c r="BD210" i="2"/>
  <c r="BC210" i="2"/>
  <c r="BB210" i="2"/>
  <c r="BA210" i="2"/>
  <c r="AZ210" i="2"/>
  <c r="AY210" i="2"/>
  <c r="AX210" i="2"/>
  <c r="AW210" i="2"/>
  <c r="AV210" i="2"/>
  <c r="AU210" i="2"/>
  <c r="AT210" i="2"/>
  <c r="AS210" i="2"/>
  <c r="AR210" i="2"/>
  <c r="AQ210" i="2"/>
  <c r="AP210" i="2"/>
  <c r="AO210" i="2"/>
  <c r="AN210" i="2"/>
  <c r="AM210" i="2"/>
  <c r="AL210" i="2"/>
  <c r="AK210" i="2"/>
  <c r="AJ210" i="2"/>
  <c r="AI210" i="2"/>
  <c r="AH210" i="2"/>
  <c r="AG210" i="2"/>
  <c r="AF210" i="2"/>
  <c r="AE210" i="2"/>
  <c r="AD210" i="2"/>
  <c r="BF210" i="2" s="1"/>
  <c r="BH210" i="2" s="1"/>
  <c r="AC210" i="2"/>
  <c r="AB210" i="2"/>
  <c r="AA210" i="2"/>
  <c r="L210" i="2"/>
  <c r="J210" i="2"/>
  <c r="BE208" i="2"/>
  <c r="BD208" i="2"/>
  <c r="BC208" i="2"/>
  <c r="BB208" i="2"/>
  <c r="BA208" i="2"/>
  <c r="AZ208" i="2"/>
  <c r="AY208" i="2"/>
  <c r="AX208" i="2"/>
  <c r="AW208" i="2"/>
  <c r="AV208" i="2"/>
  <c r="AU208" i="2"/>
  <c r="AT208" i="2"/>
  <c r="AS208" i="2"/>
  <c r="AR208" i="2"/>
  <c r="AQ208" i="2"/>
  <c r="AP208" i="2"/>
  <c r="AO208" i="2"/>
  <c r="AN208" i="2"/>
  <c r="AM208" i="2"/>
  <c r="AL208" i="2"/>
  <c r="AK208" i="2"/>
  <c r="AJ208" i="2"/>
  <c r="AI208" i="2"/>
  <c r="AH208" i="2"/>
  <c r="AG208" i="2"/>
  <c r="AF208" i="2"/>
  <c r="AE208" i="2"/>
  <c r="AD208" i="2"/>
  <c r="BF208" i="2" s="1"/>
  <c r="BH208" i="2" s="1"/>
  <c r="AC208" i="2"/>
  <c r="AB208" i="2"/>
  <c r="AA208" i="2"/>
  <c r="L208" i="2"/>
  <c r="J208" i="2"/>
  <c r="BE206" i="2"/>
  <c r="BD206" i="2"/>
  <c r="BC206" i="2"/>
  <c r="BB206" i="2"/>
  <c r="BA206" i="2"/>
  <c r="AZ206" i="2"/>
  <c r="AY206" i="2"/>
  <c r="AX206" i="2"/>
  <c r="AW206" i="2"/>
  <c r="AV206" i="2"/>
  <c r="AU206" i="2"/>
  <c r="AT206" i="2"/>
  <c r="AS206" i="2"/>
  <c r="AR206" i="2"/>
  <c r="AQ206" i="2"/>
  <c r="AP206" i="2"/>
  <c r="AO206" i="2"/>
  <c r="AN206" i="2"/>
  <c r="AM206" i="2"/>
  <c r="AL206" i="2"/>
  <c r="AK206" i="2"/>
  <c r="AJ206" i="2"/>
  <c r="AI206" i="2"/>
  <c r="AH206" i="2"/>
  <c r="AG206" i="2"/>
  <c r="AF206" i="2"/>
  <c r="AE206" i="2"/>
  <c r="AD206" i="2"/>
  <c r="BF206" i="2" s="1"/>
  <c r="BH206" i="2" s="1"/>
  <c r="AC206" i="2"/>
  <c r="AB206" i="2"/>
  <c r="AA206" i="2"/>
  <c r="L206" i="2"/>
  <c r="J206" i="2"/>
  <c r="BE204" i="2"/>
  <c r="BD204" i="2"/>
  <c r="BC204" i="2"/>
  <c r="BB204" i="2"/>
  <c r="BA204" i="2"/>
  <c r="AZ204" i="2"/>
  <c r="AY204" i="2"/>
  <c r="AX204" i="2"/>
  <c r="AW204" i="2"/>
  <c r="AV204" i="2"/>
  <c r="AU204" i="2"/>
  <c r="AT204" i="2"/>
  <c r="AS204" i="2"/>
  <c r="AR204" i="2"/>
  <c r="AQ204" i="2"/>
  <c r="AP204" i="2"/>
  <c r="AO204" i="2"/>
  <c r="AN204" i="2"/>
  <c r="AM204" i="2"/>
  <c r="AL204" i="2"/>
  <c r="AK204" i="2"/>
  <c r="AJ204" i="2"/>
  <c r="AI204" i="2"/>
  <c r="AH204" i="2"/>
  <c r="AG204" i="2"/>
  <c r="AF204" i="2"/>
  <c r="AE204" i="2"/>
  <c r="AD204" i="2"/>
  <c r="BF204" i="2" s="1"/>
  <c r="BH204" i="2" s="1"/>
  <c r="AC204" i="2"/>
  <c r="AB204" i="2"/>
  <c r="AA204" i="2"/>
  <c r="L204" i="2"/>
  <c r="J204" i="2"/>
  <c r="BE202" i="2"/>
  <c r="BD202" i="2"/>
  <c r="BC202" i="2"/>
  <c r="BB202" i="2"/>
  <c r="BA202" i="2"/>
  <c r="AZ202" i="2"/>
  <c r="AY202" i="2"/>
  <c r="AX202" i="2"/>
  <c r="AW202" i="2"/>
  <c r="AV202" i="2"/>
  <c r="AU202" i="2"/>
  <c r="AT202" i="2"/>
  <c r="AS202" i="2"/>
  <c r="AR202" i="2"/>
  <c r="AQ202" i="2"/>
  <c r="AP202" i="2"/>
  <c r="AO202" i="2"/>
  <c r="AN202" i="2"/>
  <c r="AM202" i="2"/>
  <c r="AL202" i="2"/>
  <c r="AK202" i="2"/>
  <c r="AJ202" i="2"/>
  <c r="AI202" i="2"/>
  <c r="AH202" i="2"/>
  <c r="AG202" i="2"/>
  <c r="AF202" i="2"/>
  <c r="AE202" i="2"/>
  <c r="AD202" i="2"/>
  <c r="BF202" i="2" s="1"/>
  <c r="BH202" i="2" s="1"/>
  <c r="AC202" i="2"/>
  <c r="AB202" i="2"/>
  <c r="AA202" i="2"/>
  <c r="L202" i="2"/>
  <c r="J202" i="2"/>
  <c r="BE200" i="2"/>
  <c r="BD200" i="2"/>
  <c r="BC200" i="2"/>
  <c r="BB200" i="2"/>
  <c r="BA200" i="2"/>
  <c r="AZ200" i="2"/>
  <c r="AY200" i="2"/>
  <c r="AX200" i="2"/>
  <c r="AW200" i="2"/>
  <c r="AV200" i="2"/>
  <c r="AU200" i="2"/>
  <c r="AT200" i="2"/>
  <c r="AS200" i="2"/>
  <c r="AR200" i="2"/>
  <c r="AQ200" i="2"/>
  <c r="AP200" i="2"/>
  <c r="AO200" i="2"/>
  <c r="AN200" i="2"/>
  <c r="AM200" i="2"/>
  <c r="AL200" i="2"/>
  <c r="AK200" i="2"/>
  <c r="AJ200" i="2"/>
  <c r="AI200" i="2"/>
  <c r="AH200" i="2"/>
  <c r="AG200" i="2"/>
  <c r="AF200" i="2"/>
  <c r="AE200" i="2"/>
  <c r="AD200" i="2"/>
  <c r="BF200" i="2" s="1"/>
  <c r="BH200" i="2" s="1"/>
  <c r="AC200" i="2"/>
  <c r="AB200" i="2"/>
  <c r="AA200" i="2"/>
  <c r="L200" i="2"/>
  <c r="J200" i="2"/>
  <c r="BE198" i="2"/>
  <c r="BD198" i="2"/>
  <c r="BC198" i="2"/>
  <c r="BB198" i="2"/>
  <c r="BA198" i="2"/>
  <c r="AZ198" i="2"/>
  <c r="AY198" i="2"/>
  <c r="AX198" i="2"/>
  <c r="AW198" i="2"/>
  <c r="AV198" i="2"/>
  <c r="AU198" i="2"/>
  <c r="AT198" i="2"/>
  <c r="AS198" i="2"/>
  <c r="AR198" i="2"/>
  <c r="AQ198" i="2"/>
  <c r="AP198" i="2"/>
  <c r="AO198" i="2"/>
  <c r="AN198" i="2"/>
  <c r="AM198" i="2"/>
  <c r="AL198" i="2"/>
  <c r="AK198" i="2"/>
  <c r="AJ198" i="2"/>
  <c r="AI198" i="2"/>
  <c r="AH198" i="2"/>
  <c r="AG198" i="2"/>
  <c r="AF198" i="2"/>
  <c r="AE198" i="2"/>
  <c r="AD198" i="2"/>
  <c r="BF198" i="2" s="1"/>
  <c r="BH198" i="2" s="1"/>
  <c r="AC198" i="2"/>
  <c r="AB198" i="2"/>
  <c r="AA198" i="2"/>
  <c r="L198" i="2"/>
  <c r="J198" i="2"/>
  <c r="BE196" i="2"/>
  <c r="BD196" i="2"/>
  <c r="BC196" i="2"/>
  <c r="BB196" i="2"/>
  <c r="BA196" i="2"/>
  <c r="AZ196" i="2"/>
  <c r="AY196" i="2"/>
  <c r="AX196" i="2"/>
  <c r="AW196" i="2"/>
  <c r="AV196" i="2"/>
  <c r="AU196" i="2"/>
  <c r="AT196" i="2"/>
  <c r="AS196" i="2"/>
  <c r="AR196" i="2"/>
  <c r="AQ196" i="2"/>
  <c r="AP196" i="2"/>
  <c r="AO196" i="2"/>
  <c r="AN196" i="2"/>
  <c r="AM196" i="2"/>
  <c r="AL196" i="2"/>
  <c r="AK196" i="2"/>
  <c r="AJ196" i="2"/>
  <c r="AI196" i="2"/>
  <c r="AH196" i="2"/>
  <c r="AG196" i="2"/>
  <c r="AF196" i="2"/>
  <c r="AE196" i="2"/>
  <c r="AD196" i="2"/>
  <c r="BF196" i="2" s="1"/>
  <c r="BH196" i="2" s="1"/>
  <c r="AC196" i="2"/>
  <c r="AB196" i="2"/>
  <c r="AA196" i="2"/>
  <c r="L196" i="2"/>
  <c r="J196" i="2"/>
  <c r="BE194" i="2"/>
  <c r="BD194" i="2"/>
  <c r="BC194" i="2"/>
  <c r="BB194" i="2"/>
  <c r="BA194" i="2"/>
  <c r="AZ194" i="2"/>
  <c r="AY194" i="2"/>
  <c r="AX194" i="2"/>
  <c r="AW194" i="2"/>
  <c r="AV194" i="2"/>
  <c r="AU194" i="2"/>
  <c r="AT194" i="2"/>
  <c r="AS194" i="2"/>
  <c r="AR194" i="2"/>
  <c r="AQ194" i="2"/>
  <c r="AP194" i="2"/>
  <c r="AO194" i="2"/>
  <c r="AN194" i="2"/>
  <c r="AM194" i="2"/>
  <c r="AL194" i="2"/>
  <c r="AK194" i="2"/>
  <c r="AJ194" i="2"/>
  <c r="AI194" i="2"/>
  <c r="AH194" i="2"/>
  <c r="AG194" i="2"/>
  <c r="AF194" i="2"/>
  <c r="AE194" i="2"/>
  <c r="AD194" i="2"/>
  <c r="BF194" i="2" s="1"/>
  <c r="BH194" i="2" s="1"/>
  <c r="AC194" i="2"/>
  <c r="AB194" i="2"/>
  <c r="AA194" i="2"/>
  <c r="L194" i="2"/>
  <c r="J194" i="2"/>
  <c r="BE192" i="2"/>
  <c r="BD192" i="2"/>
  <c r="BC192" i="2"/>
  <c r="BB192" i="2"/>
  <c r="BA192" i="2"/>
  <c r="AZ192" i="2"/>
  <c r="AY192" i="2"/>
  <c r="AX192" i="2"/>
  <c r="AW192" i="2"/>
  <c r="AV192" i="2"/>
  <c r="AU192" i="2"/>
  <c r="AT192" i="2"/>
  <c r="AS192" i="2"/>
  <c r="AR192" i="2"/>
  <c r="AQ192" i="2"/>
  <c r="AP192" i="2"/>
  <c r="AO192" i="2"/>
  <c r="AN192" i="2"/>
  <c r="AM192" i="2"/>
  <c r="AL192" i="2"/>
  <c r="AK192" i="2"/>
  <c r="AJ192" i="2"/>
  <c r="AI192" i="2"/>
  <c r="AH192" i="2"/>
  <c r="AG192" i="2"/>
  <c r="AF192" i="2"/>
  <c r="AE192" i="2"/>
  <c r="AD192" i="2"/>
  <c r="BF192" i="2" s="1"/>
  <c r="BH192" i="2" s="1"/>
  <c r="AC192" i="2"/>
  <c r="AB192" i="2"/>
  <c r="AA192" i="2"/>
  <c r="L192" i="2"/>
  <c r="J192" i="2"/>
  <c r="BE190" i="2"/>
  <c r="BD190" i="2"/>
  <c r="BC190" i="2"/>
  <c r="BB190" i="2"/>
  <c r="BA190" i="2"/>
  <c r="AZ190" i="2"/>
  <c r="AY190" i="2"/>
  <c r="AX190" i="2"/>
  <c r="AW190" i="2"/>
  <c r="AV190" i="2"/>
  <c r="AU190" i="2"/>
  <c r="AT190" i="2"/>
  <c r="AS190" i="2"/>
  <c r="AR190" i="2"/>
  <c r="AQ190" i="2"/>
  <c r="AP190" i="2"/>
  <c r="AO190" i="2"/>
  <c r="AN190" i="2"/>
  <c r="AM190" i="2"/>
  <c r="AL190" i="2"/>
  <c r="AK190" i="2"/>
  <c r="AJ190" i="2"/>
  <c r="AI190" i="2"/>
  <c r="AH190" i="2"/>
  <c r="AG190" i="2"/>
  <c r="AF190" i="2"/>
  <c r="AE190" i="2"/>
  <c r="AD190" i="2"/>
  <c r="BF190" i="2" s="1"/>
  <c r="BH190" i="2" s="1"/>
  <c r="AC190" i="2"/>
  <c r="AB190" i="2"/>
  <c r="AA190" i="2"/>
  <c r="L190" i="2"/>
  <c r="J190" i="2"/>
  <c r="BE188" i="2"/>
  <c r="BD188" i="2"/>
  <c r="BC188" i="2"/>
  <c r="BB188" i="2"/>
  <c r="BA188" i="2"/>
  <c r="AZ188" i="2"/>
  <c r="AY188" i="2"/>
  <c r="AX188" i="2"/>
  <c r="AW188" i="2"/>
  <c r="AV188" i="2"/>
  <c r="AU188" i="2"/>
  <c r="AT188" i="2"/>
  <c r="AS188" i="2"/>
  <c r="AR188" i="2"/>
  <c r="AQ188" i="2"/>
  <c r="AP188" i="2"/>
  <c r="AO188" i="2"/>
  <c r="AN188" i="2"/>
  <c r="AM188" i="2"/>
  <c r="AL188" i="2"/>
  <c r="AK188" i="2"/>
  <c r="AJ188" i="2"/>
  <c r="AI188" i="2"/>
  <c r="AH188" i="2"/>
  <c r="AG188" i="2"/>
  <c r="AF188" i="2"/>
  <c r="AE188" i="2"/>
  <c r="AD188" i="2"/>
  <c r="BF188" i="2" s="1"/>
  <c r="BH188" i="2" s="1"/>
  <c r="AC188" i="2"/>
  <c r="AB188" i="2"/>
  <c r="AA188" i="2"/>
  <c r="L188" i="2"/>
  <c r="J188" i="2"/>
  <c r="BE186" i="2"/>
  <c r="BD186" i="2"/>
  <c r="BC186" i="2"/>
  <c r="BB186" i="2"/>
  <c r="BA186" i="2"/>
  <c r="AZ186" i="2"/>
  <c r="AY186" i="2"/>
  <c r="AX186" i="2"/>
  <c r="AW186" i="2"/>
  <c r="AV186" i="2"/>
  <c r="AU186" i="2"/>
  <c r="AT186" i="2"/>
  <c r="AS186" i="2"/>
  <c r="AR186" i="2"/>
  <c r="AQ186" i="2"/>
  <c r="AP186" i="2"/>
  <c r="AO186" i="2"/>
  <c r="AN186" i="2"/>
  <c r="AM186" i="2"/>
  <c r="AL186" i="2"/>
  <c r="AK186" i="2"/>
  <c r="AJ186" i="2"/>
  <c r="AI186" i="2"/>
  <c r="AH186" i="2"/>
  <c r="AG186" i="2"/>
  <c r="AF186" i="2"/>
  <c r="AE186" i="2"/>
  <c r="AD186" i="2"/>
  <c r="BF186" i="2" s="1"/>
  <c r="BH186" i="2" s="1"/>
  <c r="AC186" i="2"/>
  <c r="AB186" i="2"/>
  <c r="AA186" i="2"/>
  <c r="L186" i="2"/>
  <c r="J186" i="2"/>
  <c r="BE184" i="2"/>
  <c r="BD184" i="2"/>
  <c r="BC184" i="2"/>
  <c r="BB184" i="2"/>
  <c r="BA184" i="2"/>
  <c r="AZ184" i="2"/>
  <c r="AY184" i="2"/>
  <c r="AX184" i="2"/>
  <c r="AW184" i="2"/>
  <c r="AV184" i="2"/>
  <c r="AU184" i="2"/>
  <c r="AT184" i="2"/>
  <c r="AS184" i="2"/>
  <c r="AR184" i="2"/>
  <c r="AQ184" i="2"/>
  <c r="AP184" i="2"/>
  <c r="AO184" i="2"/>
  <c r="AN184" i="2"/>
  <c r="AM184" i="2"/>
  <c r="AL184" i="2"/>
  <c r="AK184" i="2"/>
  <c r="AJ184" i="2"/>
  <c r="AI184" i="2"/>
  <c r="AH184" i="2"/>
  <c r="AG184" i="2"/>
  <c r="AF184" i="2"/>
  <c r="AE184" i="2"/>
  <c r="AD184" i="2"/>
  <c r="BF184" i="2" s="1"/>
  <c r="BH184" i="2" s="1"/>
  <c r="AC184" i="2"/>
  <c r="AB184" i="2"/>
  <c r="AA184" i="2"/>
  <c r="L184" i="2"/>
  <c r="J184" i="2"/>
  <c r="BE182" i="2"/>
  <c r="BD182" i="2"/>
  <c r="BC182" i="2"/>
  <c r="BB182" i="2"/>
  <c r="BA182" i="2"/>
  <c r="AZ182" i="2"/>
  <c r="AY182" i="2"/>
  <c r="AX182" i="2"/>
  <c r="AW182" i="2"/>
  <c r="AV182" i="2"/>
  <c r="AU182" i="2"/>
  <c r="AT182" i="2"/>
  <c r="AS182" i="2"/>
  <c r="AR182" i="2"/>
  <c r="AQ182" i="2"/>
  <c r="AP182" i="2"/>
  <c r="AO182" i="2"/>
  <c r="AN182" i="2"/>
  <c r="AM182" i="2"/>
  <c r="AL182" i="2"/>
  <c r="AK182" i="2"/>
  <c r="AJ182" i="2"/>
  <c r="AI182" i="2"/>
  <c r="AH182" i="2"/>
  <c r="AG182" i="2"/>
  <c r="AF182" i="2"/>
  <c r="AE182" i="2"/>
  <c r="AD182" i="2"/>
  <c r="BF182" i="2" s="1"/>
  <c r="BH182" i="2" s="1"/>
  <c r="AC182" i="2"/>
  <c r="AB182" i="2"/>
  <c r="AA182" i="2"/>
  <c r="L182" i="2"/>
  <c r="J182" i="2"/>
  <c r="BE180" i="2"/>
  <c r="BD180" i="2"/>
  <c r="BC180" i="2"/>
  <c r="BB180" i="2"/>
  <c r="BA180" i="2"/>
  <c r="AZ180" i="2"/>
  <c r="AY180" i="2"/>
  <c r="AX180" i="2"/>
  <c r="AW180" i="2"/>
  <c r="AV180" i="2"/>
  <c r="AU180" i="2"/>
  <c r="AT180" i="2"/>
  <c r="AS180" i="2"/>
  <c r="AR180" i="2"/>
  <c r="AQ180" i="2"/>
  <c r="AP180" i="2"/>
  <c r="AO180" i="2"/>
  <c r="AN180" i="2"/>
  <c r="AM180" i="2"/>
  <c r="AL180" i="2"/>
  <c r="AK180" i="2"/>
  <c r="AJ180" i="2"/>
  <c r="AI180" i="2"/>
  <c r="AH180" i="2"/>
  <c r="AG180" i="2"/>
  <c r="AF180" i="2"/>
  <c r="AE180" i="2"/>
  <c r="AD180" i="2"/>
  <c r="BF180" i="2" s="1"/>
  <c r="BH180" i="2" s="1"/>
  <c r="AC180" i="2"/>
  <c r="AB180" i="2"/>
  <c r="AA180" i="2"/>
  <c r="L180" i="2"/>
  <c r="J180" i="2"/>
  <c r="BE178" i="2"/>
  <c r="BD178" i="2"/>
  <c r="BC178" i="2"/>
  <c r="BB178" i="2"/>
  <c r="BA178" i="2"/>
  <c r="AZ178" i="2"/>
  <c r="AY178" i="2"/>
  <c r="AX178" i="2"/>
  <c r="AW178" i="2"/>
  <c r="AV178" i="2"/>
  <c r="AU178" i="2"/>
  <c r="AT178" i="2"/>
  <c r="AS178" i="2"/>
  <c r="AR178" i="2"/>
  <c r="AQ178" i="2"/>
  <c r="AP178" i="2"/>
  <c r="AO178" i="2"/>
  <c r="AN178" i="2"/>
  <c r="AM178" i="2"/>
  <c r="AL178" i="2"/>
  <c r="AK178" i="2"/>
  <c r="AJ178" i="2"/>
  <c r="AI178" i="2"/>
  <c r="AH178" i="2"/>
  <c r="AG178" i="2"/>
  <c r="AF178" i="2"/>
  <c r="AE178" i="2"/>
  <c r="AD178" i="2"/>
  <c r="BF178" i="2" s="1"/>
  <c r="BH178" i="2" s="1"/>
  <c r="AC178" i="2"/>
  <c r="AB178" i="2"/>
  <c r="AA178" i="2"/>
  <c r="L178" i="2"/>
  <c r="J178" i="2"/>
  <c r="BE176" i="2"/>
  <c r="BD176" i="2"/>
  <c r="BC176" i="2"/>
  <c r="BB176" i="2"/>
  <c r="BA176" i="2"/>
  <c r="AZ176" i="2"/>
  <c r="AY176" i="2"/>
  <c r="AX176" i="2"/>
  <c r="AW176" i="2"/>
  <c r="AV176" i="2"/>
  <c r="AU176" i="2"/>
  <c r="AT176" i="2"/>
  <c r="AS176" i="2"/>
  <c r="AR176" i="2"/>
  <c r="AQ176" i="2"/>
  <c r="AP176" i="2"/>
  <c r="AO176" i="2"/>
  <c r="AN176" i="2"/>
  <c r="AM176" i="2"/>
  <c r="AL176" i="2"/>
  <c r="AK176" i="2"/>
  <c r="AJ176" i="2"/>
  <c r="AI176" i="2"/>
  <c r="AH176" i="2"/>
  <c r="AG176" i="2"/>
  <c r="AF176" i="2"/>
  <c r="AE176" i="2"/>
  <c r="AD176" i="2"/>
  <c r="BF176" i="2" s="1"/>
  <c r="BH176" i="2" s="1"/>
  <c r="AC176" i="2"/>
  <c r="AB176" i="2"/>
  <c r="AA176" i="2"/>
  <c r="L176" i="2"/>
  <c r="J176" i="2"/>
  <c r="BE174" i="2"/>
  <c r="BD174" i="2"/>
  <c r="BC174" i="2"/>
  <c r="BB174" i="2"/>
  <c r="BA174" i="2"/>
  <c r="AZ174" i="2"/>
  <c r="AY174" i="2"/>
  <c r="AX174" i="2"/>
  <c r="AW174" i="2"/>
  <c r="AV174" i="2"/>
  <c r="AU174" i="2"/>
  <c r="AT174" i="2"/>
  <c r="AS174" i="2"/>
  <c r="AR174" i="2"/>
  <c r="AQ174" i="2"/>
  <c r="AP174" i="2"/>
  <c r="AO174" i="2"/>
  <c r="AN174" i="2"/>
  <c r="AM174" i="2"/>
  <c r="AL174" i="2"/>
  <c r="AK174" i="2"/>
  <c r="AJ174" i="2"/>
  <c r="AI174" i="2"/>
  <c r="AH174" i="2"/>
  <c r="AG174" i="2"/>
  <c r="AF174" i="2"/>
  <c r="AE174" i="2"/>
  <c r="AD174" i="2"/>
  <c r="BF174" i="2" s="1"/>
  <c r="BH174" i="2" s="1"/>
  <c r="AC174" i="2"/>
  <c r="AB174" i="2"/>
  <c r="AA174" i="2"/>
  <c r="L174" i="2"/>
  <c r="J174" i="2"/>
  <c r="BE172" i="2"/>
  <c r="BD172" i="2"/>
  <c r="BC172" i="2"/>
  <c r="BB172" i="2"/>
  <c r="BA172" i="2"/>
  <c r="AZ172" i="2"/>
  <c r="AY172" i="2"/>
  <c r="AX172" i="2"/>
  <c r="AW172" i="2"/>
  <c r="AV172" i="2"/>
  <c r="AU172" i="2"/>
  <c r="AT172" i="2"/>
  <c r="AS172" i="2"/>
  <c r="AR172" i="2"/>
  <c r="AQ172" i="2"/>
  <c r="AP172" i="2"/>
  <c r="AO172" i="2"/>
  <c r="AN172" i="2"/>
  <c r="AM172" i="2"/>
  <c r="AL172" i="2"/>
  <c r="AK172" i="2"/>
  <c r="AJ172" i="2"/>
  <c r="AI172" i="2"/>
  <c r="AH172" i="2"/>
  <c r="AG172" i="2"/>
  <c r="AF172" i="2"/>
  <c r="AE172" i="2"/>
  <c r="AD172" i="2"/>
  <c r="BF172" i="2" s="1"/>
  <c r="BH172" i="2" s="1"/>
  <c r="AC172" i="2"/>
  <c r="AB172" i="2"/>
  <c r="AA172" i="2"/>
  <c r="L172" i="2"/>
  <c r="J172" i="2"/>
  <c r="BE170" i="2"/>
  <c r="BD170" i="2"/>
  <c r="BC170" i="2"/>
  <c r="BB170" i="2"/>
  <c r="BA170" i="2"/>
  <c r="AZ170" i="2"/>
  <c r="AY170" i="2"/>
  <c r="AX170" i="2"/>
  <c r="AW170" i="2"/>
  <c r="AV170" i="2"/>
  <c r="AU170" i="2"/>
  <c r="AT170" i="2"/>
  <c r="AS170" i="2"/>
  <c r="AR170" i="2"/>
  <c r="AQ170" i="2"/>
  <c r="AP170" i="2"/>
  <c r="AO170" i="2"/>
  <c r="AN170" i="2"/>
  <c r="AM170" i="2"/>
  <c r="AL170" i="2"/>
  <c r="AK170" i="2"/>
  <c r="AJ170" i="2"/>
  <c r="AI170" i="2"/>
  <c r="AH170" i="2"/>
  <c r="AG170" i="2"/>
  <c r="AF170" i="2"/>
  <c r="AE170" i="2"/>
  <c r="AD170" i="2"/>
  <c r="BF170" i="2" s="1"/>
  <c r="BH170" i="2" s="1"/>
  <c r="AC170" i="2"/>
  <c r="AB170" i="2"/>
  <c r="AA170" i="2"/>
  <c r="L170" i="2"/>
  <c r="J170" i="2"/>
  <c r="BE168" i="2"/>
  <c r="BD168" i="2"/>
  <c r="BC168" i="2"/>
  <c r="BB168" i="2"/>
  <c r="BA168" i="2"/>
  <c r="AZ168" i="2"/>
  <c r="AY168" i="2"/>
  <c r="AX168" i="2"/>
  <c r="AW168" i="2"/>
  <c r="AV168" i="2"/>
  <c r="AU168" i="2"/>
  <c r="AT168" i="2"/>
  <c r="AS168" i="2"/>
  <c r="AR168" i="2"/>
  <c r="AQ168" i="2"/>
  <c r="AP168" i="2"/>
  <c r="AO168" i="2"/>
  <c r="AN168" i="2"/>
  <c r="AM168" i="2"/>
  <c r="AL168" i="2"/>
  <c r="AK168" i="2"/>
  <c r="AJ168" i="2"/>
  <c r="AI168" i="2"/>
  <c r="AH168" i="2"/>
  <c r="AG168" i="2"/>
  <c r="AF168" i="2"/>
  <c r="AE168" i="2"/>
  <c r="AD168" i="2"/>
  <c r="BF168" i="2" s="1"/>
  <c r="BH168" i="2" s="1"/>
  <c r="AC168" i="2"/>
  <c r="AB168" i="2"/>
  <c r="AA168" i="2"/>
  <c r="L168" i="2"/>
  <c r="J168" i="2"/>
  <c r="BE166" i="2"/>
  <c r="BD166" i="2"/>
  <c r="BC166" i="2"/>
  <c r="BB166" i="2"/>
  <c r="BA166" i="2"/>
  <c r="AZ166" i="2"/>
  <c r="AY166" i="2"/>
  <c r="AX166" i="2"/>
  <c r="AW166" i="2"/>
  <c r="AV166" i="2"/>
  <c r="AU166" i="2"/>
  <c r="AT166" i="2"/>
  <c r="AS166" i="2"/>
  <c r="AR166" i="2"/>
  <c r="AQ166" i="2"/>
  <c r="AP166" i="2"/>
  <c r="AO166" i="2"/>
  <c r="AN166" i="2"/>
  <c r="AM166" i="2"/>
  <c r="AL166" i="2"/>
  <c r="AK166" i="2"/>
  <c r="AJ166" i="2"/>
  <c r="AI166" i="2"/>
  <c r="AH166" i="2"/>
  <c r="AG166" i="2"/>
  <c r="AF166" i="2"/>
  <c r="AE166" i="2"/>
  <c r="AD166" i="2"/>
  <c r="BF166" i="2" s="1"/>
  <c r="BH166" i="2" s="1"/>
  <c r="AC166" i="2"/>
  <c r="AB166" i="2"/>
  <c r="AA166" i="2"/>
  <c r="L166" i="2"/>
  <c r="J166" i="2"/>
  <c r="BE164" i="2"/>
  <c r="BD164" i="2"/>
  <c r="BC164" i="2"/>
  <c r="BB164" i="2"/>
  <c r="BA164" i="2"/>
  <c r="AZ164" i="2"/>
  <c r="AY164" i="2"/>
  <c r="AX164" i="2"/>
  <c r="AW164" i="2"/>
  <c r="AV164" i="2"/>
  <c r="AU164" i="2"/>
  <c r="AT164" i="2"/>
  <c r="AS164" i="2"/>
  <c r="AR164" i="2"/>
  <c r="AQ164" i="2"/>
  <c r="AP164" i="2"/>
  <c r="AO164" i="2"/>
  <c r="AN164" i="2"/>
  <c r="AM164" i="2"/>
  <c r="AL164" i="2"/>
  <c r="AK164" i="2"/>
  <c r="AJ164" i="2"/>
  <c r="AI164" i="2"/>
  <c r="AH164" i="2"/>
  <c r="AG164" i="2"/>
  <c r="AF164" i="2"/>
  <c r="AE164" i="2"/>
  <c r="AD164" i="2"/>
  <c r="BF164" i="2" s="1"/>
  <c r="BH164" i="2" s="1"/>
  <c r="AC164" i="2"/>
  <c r="AB164" i="2"/>
  <c r="AA164" i="2"/>
  <c r="L164" i="2"/>
  <c r="J164" i="2"/>
  <c r="BE162" i="2"/>
  <c r="BD162" i="2"/>
  <c r="BC162" i="2"/>
  <c r="BB162" i="2"/>
  <c r="BA162" i="2"/>
  <c r="AZ162" i="2"/>
  <c r="AY162" i="2"/>
  <c r="AX162" i="2"/>
  <c r="AW162" i="2"/>
  <c r="AV162" i="2"/>
  <c r="AU162" i="2"/>
  <c r="AT162" i="2"/>
  <c r="AS162" i="2"/>
  <c r="AR162" i="2"/>
  <c r="AQ162" i="2"/>
  <c r="AP162" i="2"/>
  <c r="AO162" i="2"/>
  <c r="AN162" i="2"/>
  <c r="AM162" i="2"/>
  <c r="AL162" i="2"/>
  <c r="AK162" i="2"/>
  <c r="AJ162" i="2"/>
  <c r="AI162" i="2"/>
  <c r="AH162" i="2"/>
  <c r="AG162" i="2"/>
  <c r="AF162" i="2"/>
  <c r="AE162" i="2"/>
  <c r="AD162" i="2"/>
  <c r="BF162" i="2" s="1"/>
  <c r="BH162" i="2" s="1"/>
  <c r="AC162" i="2"/>
  <c r="AB162" i="2"/>
  <c r="AA162" i="2"/>
  <c r="L162" i="2"/>
  <c r="J162" i="2"/>
  <c r="BE160" i="2"/>
  <c r="BD160" i="2"/>
  <c r="BC160" i="2"/>
  <c r="BB160" i="2"/>
  <c r="BA160" i="2"/>
  <c r="AZ160" i="2"/>
  <c r="AY160" i="2"/>
  <c r="AX160" i="2"/>
  <c r="AW160" i="2"/>
  <c r="AV160" i="2"/>
  <c r="AU160" i="2"/>
  <c r="AT160" i="2"/>
  <c r="AS160" i="2"/>
  <c r="AR160" i="2"/>
  <c r="AQ160" i="2"/>
  <c r="AP160" i="2"/>
  <c r="AO160" i="2"/>
  <c r="AN160" i="2"/>
  <c r="AM160" i="2"/>
  <c r="AL160" i="2"/>
  <c r="AK160" i="2"/>
  <c r="AJ160" i="2"/>
  <c r="AI160" i="2"/>
  <c r="AH160" i="2"/>
  <c r="AG160" i="2"/>
  <c r="AF160" i="2"/>
  <c r="AE160" i="2"/>
  <c r="AD160" i="2"/>
  <c r="BF160" i="2" s="1"/>
  <c r="BH160" i="2" s="1"/>
  <c r="AC160" i="2"/>
  <c r="AB160" i="2"/>
  <c r="AA160" i="2"/>
  <c r="L160" i="2"/>
  <c r="J160" i="2"/>
  <c r="BE158" i="2"/>
  <c r="BD158" i="2"/>
  <c r="BC158" i="2"/>
  <c r="BB158" i="2"/>
  <c r="BA158" i="2"/>
  <c r="AZ158" i="2"/>
  <c r="AY158" i="2"/>
  <c r="AX158" i="2"/>
  <c r="AW158" i="2"/>
  <c r="AV158" i="2"/>
  <c r="AU158" i="2"/>
  <c r="AT158" i="2"/>
  <c r="AS158" i="2"/>
  <c r="AR158" i="2"/>
  <c r="AQ158" i="2"/>
  <c r="AP158" i="2"/>
  <c r="AO158" i="2"/>
  <c r="AN158" i="2"/>
  <c r="AM158" i="2"/>
  <c r="AL158" i="2"/>
  <c r="AK158" i="2"/>
  <c r="AJ158" i="2"/>
  <c r="AI158" i="2"/>
  <c r="AH158" i="2"/>
  <c r="AG158" i="2"/>
  <c r="AF158" i="2"/>
  <c r="AE158" i="2"/>
  <c r="AD158" i="2"/>
  <c r="BF158" i="2" s="1"/>
  <c r="BH158" i="2" s="1"/>
  <c r="AC158" i="2"/>
  <c r="AB158" i="2"/>
  <c r="AA158" i="2"/>
  <c r="L158" i="2"/>
  <c r="J158" i="2"/>
  <c r="BE156" i="2"/>
  <c r="BD156" i="2"/>
  <c r="BC156" i="2"/>
  <c r="BB156" i="2"/>
  <c r="BA156" i="2"/>
  <c r="AZ156" i="2"/>
  <c r="AY156" i="2"/>
  <c r="AX156" i="2"/>
  <c r="AW156" i="2"/>
  <c r="AV156" i="2"/>
  <c r="AU156" i="2"/>
  <c r="AT156" i="2"/>
  <c r="AS156" i="2"/>
  <c r="AR156" i="2"/>
  <c r="AQ156" i="2"/>
  <c r="AP156" i="2"/>
  <c r="AO156" i="2"/>
  <c r="AN156" i="2"/>
  <c r="AM156" i="2"/>
  <c r="AL156" i="2"/>
  <c r="AK156" i="2"/>
  <c r="AJ156" i="2"/>
  <c r="AI156" i="2"/>
  <c r="AH156" i="2"/>
  <c r="AG156" i="2"/>
  <c r="AF156" i="2"/>
  <c r="AE156" i="2"/>
  <c r="AD156" i="2"/>
  <c r="BF156" i="2" s="1"/>
  <c r="BH156" i="2" s="1"/>
  <c r="AC156" i="2"/>
  <c r="AB156" i="2"/>
  <c r="AA156" i="2"/>
  <c r="L156" i="2"/>
  <c r="J156" i="2"/>
  <c r="BE154" i="2"/>
  <c r="BD154" i="2"/>
  <c r="BC154" i="2"/>
  <c r="BB154" i="2"/>
  <c r="BA154" i="2"/>
  <c r="AZ154" i="2"/>
  <c r="AY154" i="2"/>
  <c r="AX154" i="2"/>
  <c r="AW154" i="2"/>
  <c r="AV154" i="2"/>
  <c r="AU154" i="2"/>
  <c r="AT154" i="2"/>
  <c r="AS154" i="2"/>
  <c r="AR154" i="2"/>
  <c r="AQ154" i="2"/>
  <c r="AP154" i="2"/>
  <c r="AO154" i="2"/>
  <c r="AN154" i="2"/>
  <c r="AM154" i="2"/>
  <c r="AL154" i="2"/>
  <c r="AK154" i="2"/>
  <c r="AJ154" i="2"/>
  <c r="AI154" i="2"/>
  <c r="AH154" i="2"/>
  <c r="AG154" i="2"/>
  <c r="AF154" i="2"/>
  <c r="AE154" i="2"/>
  <c r="AD154" i="2"/>
  <c r="BF154" i="2" s="1"/>
  <c r="BH154" i="2" s="1"/>
  <c r="AC154" i="2"/>
  <c r="AB154" i="2"/>
  <c r="AA154" i="2"/>
  <c r="L154" i="2"/>
  <c r="J154" i="2"/>
  <c r="BE152" i="2"/>
  <c r="BD152" i="2"/>
  <c r="BC152" i="2"/>
  <c r="BB152" i="2"/>
  <c r="BA152" i="2"/>
  <c r="AZ152" i="2"/>
  <c r="AY152" i="2"/>
  <c r="AX152" i="2"/>
  <c r="AW152" i="2"/>
  <c r="AV152" i="2"/>
  <c r="AU152" i="2"/>
  <c r="AT152" i="2"/>
  <c r="AS152" i="2"/>
  <c r="AR152" i="2"/>
  <c r="AQ152" i="2"/>
  <c r="AP152" i="2"/>
  <c r="AO152" i="2"/>
  <c r="AN152" i="2"/>
  <c r="AM152" i="2"/>
  <c r="AL152" i="2"/>
  <c r="AK152" i="2"/>
  <c r="AJ152" i="2"/>
  <c r="AI152" i="2"/>
  <c r="AH152" i="2"/>
  <c r="AG152" i="2"/>
  <c r="AF152" i="2"/>
  <c r="AE152" i="2"/>
  <c r="AD152" i="2"/>
  <c r="BF152" i="2" s="1"/>
  <c r="BH152" i="2" s="1"/>
  <c r="AC152" i="2"/>
  <c r="AB152" i="2"/>
  <c r="AA152" i="2"/>
  <c r="L152" i="2"/>
  <c r="J152" i="2"/>
  <c r="BE150" i="2"/>
  <c r="BD150" i="2"/>
  <c r="BC150" i="2"/>
  <c r="BB150" i="2"/>
  <c r="BA150" i="2"/>
  <c r="AZ150" i="2"/>
  <c r="AY150" i="2"/>
  <c r="AX150" i="2"/>
  <c r="AW150" i="2"/>
  <c r="AV150" i="2"/>
  <c r="AU150" i="2"/>
  <c r="AT150" i="2"/>
  <c r="AS150" i="2"/>
  <c r="AR150" i="2"/>
  <c r="AQ150" i="2"/>
  <c r="AP150" i="2"/>
  <c r="AO150" i="2"/>
  <c r="AN150" i="2"/>
  <c r="AM150" i="2"/>
  <c r="AL150" i="2"/>
  <c r="AK150" i="2"/>
  <c r="AJ150" i="2"/>
  <c r="AI150" i="2"/>
  <c r="AH150" i="2"/>
  <c r="AG150" i="2"/>
  <c r="AF150" i="2"/>
  <c r="AE150" i="2"/>
  <c r="AD150" i="2"/>
  <c r="BF150" i="2" s="1"/>
  <c r="BH150" i="2" s="1"/>
  <c r="AC150" i="2"/>
  <c r="AB150" i="2"/>
  <c r="AA150" i="2"/>
  <c r="L150" i="2"/>
  <c r="J150" i="2"/>
  <c r="BE148" i="2"/>
  <c r="BD148" i="2"/>
  <c r="BC148" i="2"/>
  <c r="BB148" i="2"/>
  <c r="BA148" i="2"/>
  <c r="AZ148" i="2"/>
  <c r="AY148" i="2"/>
  <c r="AX148" i="2"/>
  <c r="AW148" i="2"/>
  <c r="AV148" i="2"/>
  <c r="AU148" i="2"/>
  <c r="AT148" i="2"/>
  <c r="AS148" i="2"/>
  <c r="AR148" i="2"/>
  <c r="AQ148" i="2"/>
  <c r="AP148" i="2"/>
  <c r="AO148" i="2"/>
  <c r="AN148" i="2"/>
  <c r="AM148" i="2"/>
  <c r="AL148" i="2"/>
  <c r="AK148" i="2"/>
  <c r="AJ148" i="2"/>
  <c r="AI148" i="2"/>
  <c r="AH148" i="2"/>
  <c r="AG148" i="2"/>
  <c r="AF148" i="2"/>
  <c r="AE148" i="2"/>
  <c r="AD148" i="2"/>
  <c r="BF148" i="2" s="1"/>
  <c r="BH148" i="2" s="1"/>
  <c r="AC148" i="2"/>
  <c r="AB148" i="2"/>
  <c r="AA148" i="2"/>
  <c r="L148" i="2"/>
  <c r="J148" i="2"/>
  <c r="BE146" i="2"/>
  <c r="BD146" i="2"/>
  <c r="BC146" i="2"/>
  <c r="BB146" i="2"/>
  <c r="BA146" i="2"/>
  <c r="AZ146" i="2"/>
  <c r="AY146" i="2"/>
  <c r="AX146" i="2"/>
  <c r="AW146" i="2"/>
  <c r="AV146" i="2"/>
  <c r="AU146" i="2"/>
  <c r="AT146" i="2"/>
  <c r="AS146" i="2"/>
  <c r="AR146" i="2"/>
  <c r="AQ146" i="2"/>
  <c r="AP146" i="2"/>
  <c r="AO146" i="2"/>
  <c r="AN146" i="2"/>
  <c r="AM146" i="2"/>
  <c r="AL146" i="2"/>
  <c r="AK146" i="2"/>
  <c r="AJ146" i="2"/>
  <c r="AI146" i="2"/>
  <c r="AH146" i="2"/>
  <c r="AG146" i="2"/>
  <c r="AF146" i="2"/>
  <c r="AE146" i="2"/>
  <c r="AD146" i="2"/>
  <c r="BF146" i="2" s="1"/>
  <c r="BH146" i="2" s="1"/>
  <c r="AC146" i="2"/>
  <c r="AB146" i="2"/>
  <c r="AA146" i="2"/>
  <c r="L146" i="2"/>
  <c r="J146" i="2"/>
  <c r="BE144" i="2"/>
  <c r="BD144" i="2"/>
  <c r="BC144" i="2"/>
  <c r="BB144" i="2"/>
  <c r="BA144" i="2"/>
  <c r="AZ144" i="2"/>
  <c r="AY144" i="2"/>
  <c r="AX144" i="2"/>
  <c r="AW144" i="2"/>
  <c r="AV144" i="2"/>
  <c r="AU144" i="2"/>
  <c r="AT144" i="2"/>
  <c r="AS144" i="2"/>
  <c r="AR144" i="2"/>
  <c r="AQ144" i="2"/>
  <c r="AP144" i="2"/>
  <c r="AO144" i="2"/>
  <c r="AN144" i="2"/>
  <c r="AM144" i="2"/>
  <c r="AL144" i="2"/>
  <c r="AK144" i="2"/>
  <c r="AJ144" i="2"/>
  <c r="AI144" i="2"/>
  <c r="AH144" i="2"/>
  <c r="AG144" i="2"/>
  <c r="AF144" i="2"/>
  <c r="AE144" i="2"/>
  <c r="AD144" i="2"/>
  <c r="BF144" i="2" s="1"/>
  <c r="BH144" i="2" s="1"/>
  <c r="AC144" i="2"/>
  <c r="AB144" i="2"/>
  <c r="AA144" i="2"/>
  <c r="L144" i="2"/>
  <c r="J144" i="2"/>
  <c r="BE142" i="2"/>
  <c r="BD142" i="2"/>
  <c r="BC142" i="2"/>
  <c r="BB142" i="2"/>
  <c r="BA142" i="2"/>
  <c r="AZ142" i="2"/>
  <c r="AY142" i="2"/>
  <c r="AX142" i="2"/>
  <c r="AW142" i="2"/>
  <c r="AV142" i="2"/>
  <c r="AU142" i="2"/>
  <c r="AT142" i="2"/>
  <c r="AS142" i="2"/>
  <c r="AR142" i="2"/>
  <c r="AQ142" i="2"/>
  <c r="AP142" i="2"/>
  <c r="AO142" i="2"/>
  <c r="AN142" i="2"/>
  <c r="AM142" i="2"/>
  <c r="AL142" i="2"/>
  <c r="AK142" i="2"/>
  <c r="AJ142" i="2"/>
  <c r="AI142" i="2"/>
  <c r="AH142" i="2"/>
  <c r="AG142" i="2"/>
  <c r="AF142" i="2"/>
  <c r="AE142" i="2"/>
  <c r="AD142" i="2"/>
  <c r="BF142" i="2" s="1"/>
  <c r="BH142" i="2" s="1"/>
  <c r="AC142" i="2"/>
  <c r="AB142" i="2"/>
  <c r="AA142" i="2"/>
  <c r="L142" i="2"/>
  <c r="J142" i="2"/>
  <c r="BE140" i="2"/>
  <c r="BD140" i="2"/>
  <c r="BC140" i="2"/>
  <c r="BB140" i="2"/>
  <c r="BA140" i="2"/>
  <c r="AZ140" i="2"/>
  <c r="AY140" i="2"/>
  <c r="AX140" i="2"/>
  <c r="AW140" i="2"/>
  <c r="AV140" i="2"/>
  <c r="AU140" i="2"/>
  <c r="AT140" i="2"/>
  <c r="AS140" i="2"/>
  <c r="AR140" i="2"/>
  <c r="AQ140" i="2"/>
  <c r="AP140" i="2"/>
  <c r="AO140" i="2"/>
  <c r="AN140" i="2"/>
  <c r="AM140" i="2"/>
  <c r="AL140" i="2"/>
  <c r="AK140" i="2"/>
  <c r="AJ140" i="2"/>
  <c r="AI140" i="2"/>
  <c r="AH140" i="2"/>
  <c r="AG140" i="2"/>
  <c r="AF140" i="2"/>
  <c r="AE140" i="2"/>
  <c r="AD140" i="2"/>
  <c r="BF140" i="2" s="1"/>
  <c r="BH140" i="2" s="1"/>
  <c r="AC140" i="2"/>
  <c r="AB140" i="2"/>
  <c r="AA140" i="2"/>
  <c r="L140" i="2"/>
  <c r="J140" i="2"/>
  <c r="BE138" i="2"/>
  <c r="BD138" i="2"/>
  <c r="BC138" i="2"/>
  <c r="BB138" i="2"/>
  <c r="BA138" i="2"/>
  <c r="AZ138" i="2"/>
  <c r="AY138" i="2"/>
  <c r="AX138" i="2"/>
  <c r="AW138" i="2"/>
  <c r="AV138" i="2"/>
  <c r="AU138" i="2"/>
  <c r="AT138" i="2"/>
  <c r="AS138" i="2"/>
  <c r="AR138" i="2"/>
  <c r="AQ138" i="2"/>
  <c r="AP138" i="2"/>
  <c r="AO138" i="2"/>
  <c r="AN138" i="2"/>
  <c r="AM138" i="2"/>
  <c r="AL138" i="2"/>
  <c r="AK138" i="2"/>
  <c r="AJ138" i="2"/>
  <c r="AI138" i="2"/>
  <c r="AH138" i="2"/>
  <c r="AG138" i="2"/>
  <c r="AF138" i="2"/>
  <c r="AE138" i="2"/>
  <c r="AD138" i="2"/>
  <c r="BF138" i="2" s="1"/>
  <c r="BH138" i="2" s="1"/>
  <c r="AC138" i="2"/>
  <c r="AB138" i="2"/>
  <c r="AA138" i="2"/>
  <c r="L138" i="2"/>
  <c r="J138" i="2"/>
  <c r="BE136" i="2"/>
  <c r="BD136" i="2"/>
  <c r="BC136" i="2"/>
  <c r="BB136" i="2"/>
  <c r="BA136" i="2"/>
  <c r="AZ136" i="2"/>
  <c r="AY136" i="2"/>
  <c r="AX136" i="2"/>
  <c r="AW136" i="2"/>
  <c r="AV136" i="2"/>
  <c r="AU136" i="2"/>
  <c r="AT136" i="2"/>
  <c r="AS136" i="2"/>
  <c r="AR136" i="2"/>
  <c r="AQ136" i="2"/>
  <c r="AP136" i="2"/>
  <c r="AO136" i="2"/>
  <c r="AN136" i="2"/>
  <c r="AM136" i="2"/>
  <c r="AL136" i="2"/>
  <c r="AK136" i="2"/>
  <c r="AJ136" i="2"/>
  <c r="AI136" i="2"/>
  <c r="AH136" i="2"/>
  <c r="AG136" i="2"/>
  <c r="AF136" i="2"/>
  <c r="AE136" i="2"/>
  <c r="AD136" i="2"/>
  <c r="BF136" i="2" s="1"/>
  <c r="BH136" i="2" s="1"/>
  <c r="AC136" i="2"/>
  <c r="AB136" i="2"/>
  <c r="AA136" i="2"/>
  <c r="L136" i="2"/>
  <c r="J136" i="2"/>
  <c r="BE134" i="2"/>
  <c r="BD134" i="2"/>
  <c r="BC134" i="2"/>
  <c r="BB134" i="2"/>
  <c r="BA134" i="2"/>
  <c r="AZ134" i="2"/>
  <c r="AY134" i="2"/>
  <c r="AX134" i="2"/>
  <c r="AW134" i="2"/>
  <c r="AV134" i="2"/>
  <c r="AU134" i="2"/>
  <c r="AT134" i="2"/>
  <c r="AS134" i="2"/>
  <c r="AR134" i="2"/>
  <c r="AQ134" i="2"/>
  <c r="AP134" i="2"/>
  <c r="AO134" i="2"/>
  <c r="AN134" i="2"/>
  <c r="AM134" i="2"/>
  <c r="AL134" i="2"/>
  <c r="AK134" i="2"/>
  <c r="AJ134" i="2"/>
  <c r="AI134" i="2"/>
  <c r="AH134" i="2"/>
  <c r="AG134" i="2"/>
  <c r="AF134" i="2"/>
  <c r="AE134" i="2"/>
  <c r="AD134" i="2"/>
  <c r="BF134" i="2" s="1"/>
  <c r="BH134" i="2" s="1"/>
  <c r="AC134" i="2"/>
  <c r="AB134" i="2"/>
  <c r="AA134" i="2"/>
  <c r="L134" i="2"/>
  <c r="J134" i="2"/>
  <c r="BE132" i="2"/>
  <c r="BD132" i="2"/>
  <c r="BC132" i="2"/>
  <c r="BB132" i="2"/>
  <c r="BA132" i="2"/>
  <c r="AZ132" i="2"/>
  <c r="AY132" i="2"/>
  <c r="AX132" i="2"/>
  <c r="AW132" i="2"/>
  <c r="AV132" i="2"/>
  <c r="AU132" i="2"/>
  <c r="AT132" i="2"/>
  <c r="AS132" i="2"/>
  <c r="AR132" i="2"/>
  <c r="AQ132" i="2"/>
  <c r="AP132" i="2"/>
  <c r="AO132" i="2"/>
  <c r="AN132" i="2"/>
  <c r="AM132" i="2"/>
  <c r="AL132" i="2"/>
  <c r="AK132" i="2"/>
  <c r="AJ132" i="2"/>
  <c r="AI132" i="2"/>
  <c r="AH132" i="2"/>
  <c r="AG132" i="2"/>
  <c r="AF132" i="2"/>
  <c r="AE132" i="2"/>
  <c r="AD132" i="2"/>
  <c r="BF132" i="2" s="1"/>
  <c r="BH132" i="2" s="1"/>
  <c r="AC132" i="2"/>
  <c r="AB132" i="2"/>
  <c r="AA132" i="2"/>
  <c r="L132" i="2"/>
  <c r="J132" i="2"/>
  <c r="BE130" i="2"/>
  <c r="BD130" i="2"/>
  <c r="BC130" i="2"/>
  <c r="BB130" i="2"/>
  <c r="BA130" i="2"/>
  <c r="AZ130" i="2"/>
  <c r="AY130" i="2"/>
  <c r="AX130" i="2"/>
  <c r="AW130" i="2"/>
  <c r="AV130" i="2"/>
  <c r="AU130" i="2"/>
  <c r="AT130" i="2"/>
  <c r="AS130" i="2"/>
  <c r="AR130" i="2"/>
  <c r="AQ130" i="2"/>
  <c r="AP130" i="2"/>
  <c r="AO130" i="2"/>
  <c r="AN130" i="2"/>
  <c r="AM130" i="2"/>
  <c r="AL130" i="2"/>
  <c r="AK130" i="2"/>
  <c r="AJ130" i="2"/>
  <c r="AI130" i="2"/>
  <c r="AH130" i="2"/>
  <c r="AG130" i="2"/>
  <c r="AF130" i="2"/>
  <c r="AE130" i="2"/>
  <c r="AD130" i="2"/>
  <c r="BF130" i="2" s="1"/>
  <c r="BH130" i="2" s="1"/>
  <c r="AC130" i="2"/>
  <c r="AB130" i="2"/>
  <c r="AA130" i="2"/>
  <c r="L130" i="2"/>
  <c r="J130" i="2"/>
  <c r="BE128" i="2"/>
  <c r="BD128" i="2"/>
  <c r="BC128" i="2"/>
  <c r="BB128" i="2"/>
  <c r="BA128" i="2"/>
  <c r="AZ128" i="2"/>
  <c r="AY128" i="2"/>
  <c r="AX128" i="2"/>
  <c r="AW128" i="2"/>
  <c r="AV128" i="2"/>
  <c r="AU128" i="2"/>
  <c r="AT128" i="2"/>
  <c r="AS128" i="2"/>
  <c r="AR128" i="2"/>
  <c r="AQ128" i="2"/>
  <c r="AP128" i="2"/>
  <c r="AO128" i="2"/>
  <c r="AN128" i="2"/>
  <c r="AM128" i="2"/>
  <c r="AL128" i="2"/>
  <c r="AK128" i="2"/>
  <c r="AJ128" i="2"/>
  <c r="AI128" i="2"/>
  <c r="AH128" i="2"/>
  <c r="AG128" i="2"/>
  <c r="AF128" i="2"/>
  <c r="AE128" i="2"/>
  <c r="AD128" i="2"/>
  <c r="BF128" i="2" s="1"/>
  <c r="BH128" i="2" s="1"/>
  <c r="AC128" i="2"/>
  <c r="AB128" i="2"/>
  <c r="AA128" i="2"/>
  <c r="L128" i="2"/>
  <c r="J128" i="2"/>
  <c r="BE126" i="2"/>
  <c r="BD126" i="2"/>
  <c r="BC126" i="2"/>
  <c r="BB126" i="2"/>
  <c r="BA126" i="2"/>
  <c r="AZ126" i="2"/>
  <c r="AY126" i="2"/>
  <c r="AX126" i="2"/>
  <c r="AW126" i="2"/>
  <c r="AV126" i="2"/>
  <c r="AU126" i="2"/>
  <c r="AT126" i="2"/>
  <c r="AS126" i="2"/>
  <c r="AR126" i="2"/>
  <c r="AQ126" i="2"/>
  <c r="AP126" i="2"/>
  <c r="AO126" i="2"/>
  <c r="AN126" i="2"/>
  <c r="AM126" i="2"/>
  <c r="AL126" i="2"/>
  <c r="AK126" i="2"/>
  <c r="AJ126" i="2"/>
  <c r="AI126" i="2"/>
  <c r="AH126" i="2"/>
  <c r="AG126" i="2"/>
  <c r="AF126" i="2"/>
  <c r="AE126" i="2"/>
  <c r="AD126" i="2"/>
  <c r="BF126" i="2" s="1"/>
  <c r="BH126" i="2" s="1"/>
  <c r="AC126" i="2"/>
  <c r="AB126" i="2"/>
  <c r="AA126" i="2"/>
  <c r="L126" i="2"/>
  <c r="J126" i="2"/>
  <c r="BE124" i="2"/>
  <c r="BD124" i="2"/>
  <c r="BC124" i="2"/>
  <c r="BB124" i="2"/>
  <c r="BA124" i="2"/>
  <c r="AZ124" i="2"/>
  <c r="AY124" i="2"/>
  <c r="AX124" i="2"/>
  <c r="AW124" i="2"/>
  <c r="AV124" i="2"/>
  <c r="AU124" i="2"/>
  <c r="AT124" i="2"/>
  <c r="AS124" i="2"/>
  <c r="AR124" i="2"/>
  <c r="AQ124" i="2"/>
  <c r="AP124" i="2"/>
  <c r="AO124" i="2"/>
  <c r="AN124" i="2"/>
  <c r="AM124" i="2"/>
  <c r="AL124" i="2"/>
  <c r="AK124" i="2"/>
  <c r="AJ124" i="2"/>
  <c r="AI124" i="2"/>
  <c r="AH124" i="2"/>
  <c r="AG124" i="2"/>
  <c r="AF124" i="2"/>
  <c r="AE124" i="2"/>
  <c r="AD124" i="2"/>
  <c r="BF124" i="2" s="1"/>
  <c r="BH124" i="2" s="1"/>
  <c r="AC124" i="2"/>
  <c r="AB124" i="2"/>
  <c r="AA124" i="2"/>
  <c r="L124" i="2"/>
  <c r="J124" i="2"/>
  <c r="BE122" i="2"/>
  <c r="BD122" i="2"/>
  <c r="BC122" i="2"/>
  <c r="BB122" i="2"/>
  <c r="BA122" i="2"/>
  <c r="AZ122" i="2"/>
  <c r="AY122" i="2"/>
  <c r="AX122" i="2"/>
  <c r="AW122" i="2"/>
  <c r="AV122" i="2"/>
  <c r="AU122" i="2"/>
  <c r="AT122" i="2"/>
  <c r="AS122" i="2"/>
  <c r="AR122" i="2"/>
  <c r="AQ122" i="2"/>
  <c r="AP122" i="2"/>
  <c r="AO122" i="2"/>
  <c r="AN122" i="2"/>
  <c r="AM122" i="2"/>
  <c r="AL122" i="2"/>
  <c r="AK122" i="2"/>
  <c r="AJ122" i="2"/>
  <c r="AI122" i="2"/>
  <c r="AH122" i="2"/>
  <c r="AG122" i="2"/>
  <c r="AF122" i="2"/>
  <c r="AE122" i="2"/>
  <c r="AD122" i="2"/>
  <c r="BF122" i="2" s="1"/>
  <c r="BH122" i="2" s="1"/>
  <c r="AC122" i="2"/>
  <c r="AB122" i="2"/>
  <c r="AA122" i="2"/>
  <c r="L122" i="2"/>
  <c r="J122" i="2"/>
  <c r="BE120" i="2"/>
  <c r="BD120" i="2"/>
  <c r="BC120" i="2"/>
  <c r="BB120" i="2"/>
  <c r="BA120" i="2"/>
  <c r="AZ120" i="2"/>
  <c r="AY120" i="2"/>
  <c r="AX120" i="2"/>
  <c r="AW120" i="2"/>
  <c r="AV120" i="2"/>
  <c r="AU120" i="2"/>
  <c r="AT120" i="2"/>
  <c r="AS120" i="2"/>
  <c r="AR120" i="2"/>
  <c r="AQ120" i="2"/>
  <c r="AP120" i="2"/>
  <c r="AO120" i="2"/>
  <c r="AN120" i="2"/>
  <c r="AM120" i="2"/>
  <c r="AL120" i="2"/>
  <c r="AK120" i="2"/>
  <c r="AJ120" i="2"/>
  <c r="AI120" i="2"/>
  <c r="AH120" i="2"/>
  <c r="AG120" i="2"/>
  <c r="AF120" i="2"/>
  <c r="AE120" i="2"/>
  <c r="AD120" i="2"/>
  <c r="BF120" i="2" s="1"/>
  <c r="BH120" i="2" s="1"/>
  <c r="AC120" i="2"/>
  <c r="AB120" i="2"/>
  <c r="AA120" i="2"/>
  <c r="L120" i="2"/>
  <c r="J120" i="2"/>
  <c r="BE118" i="2"/>
  <c r="BD118" i="2"/>
  <c r="BC118" i="2"/>
  <c r="BB118" i="2"/>
  <c r="BA118" i="2"/>
  <c r="AZ118" i="2"/>
  <c r="AY118" i="2"/>
  <c r="AX118" i="2"/>
  <c r="AW118" i="2"/>
  <c r="AV118" i="2"/>
  <c r="AU118" i="2"/>
  <c r="AT118" i="2"/>
  <c r="AS118" i="2"/>
  <c r="AR118" i="2"/>
  <c r="AQ118" i="2"/>
  <c r="AP118" i="2"/>
  <c r="AO118" i="2"/>
  <c r="AN118" i="2"/>
  <c r="AM118" i="2"/>
  <c r="AL118" i="2"/>
  <c r="AK118" i="2"/>
  <c r="AJ118" i="2"/>
  <c r="AI118" i="2"/>
  <c r="AH118" i="2"/>
  <c r="AG118" i="2"/>
  <c r="AF118" i="2"/>
  <c r="AE118" i="2"/>
  <c r="AD118" i="2"/>
  <c r="BF118" i="2" s="1"/>
  <c r="BH118" i="2" s="1"/>
  <c r="AC118" i="2"/>
  <c r="AB118" i="2"/>
  <c r="AA118" i="2"/>
  <c r="L118" i="2"/>
  <c r="J118" i="2"/>
  <c r="BE116" i="2"/>
  <c r="BD116" i="2"/>
  <c r="BC116" i="2"/>
  <c r="BB116" i="2"/>
  <c r="BA116" i="2"/>
  <c r="AZ116" i="2"/>
  <c r="AY116" i="2"/>
  <c r="AX116" i="2"/>
  <c r="AW116" i="2"/>
  <c r="AV116" i="2"/>
  <c r="AU116" i="2"/>
  <c r="AT116" i="2"/>
  <c r="AS116" i="2"/>
  <c r="AR116" i="2"/>
  <c r="AQ116" i="2"/>
  <c r="AP116" i="2"/>
  <c r="AO116" i="2"/>
  <c r="AN116" i="2"/>
  <c r="AM116" i="2"/>
  <c r="AL116" i="2"/>
  <c r="AK116" i="2"/>
  <c r="AJ116" i="2"/>
  <c r="AI116" i="2"/>
  <c r="AH116" i="2"/>
  <c r="AG116" i="2"/>
  <c r="AF116" i="2"/>
  <c r="AE116" i="2"/>
  <c r="AD116" i="2"/>
  <c r="BF116" i="2" s="1"/>
  <c r="BH116" i="2" s="1"/>
  <c r="AC116" i="2"/>
  <c r="AB116" i="2"/>
  <c r="AA116" i="2"/>
  <c r="L116" i="2"/>
  <c r="J116" i="2"/>
  <c r="BE114" i="2"/>
  <c r="BD114" i="2"/>
  <c r="BC114" i="2"/>
  <c r="BB114" i="2"/>
  <c r="BA114" i="2"/>
  <c r="AZ114" i="2"/>
  <c r="AY114" i="2"/>
  <c r="AX114" i="2"/>
  <c r="AW114" i="2"/>
  <c r="AV114" i="2"/>
  <c r="AU114" i="2"/>
  <c r="AT114" i="2"/>
  <c r="AS114" i="2"/>
  <c r="AR114" i="2"/>
  <c r="AQ114" i="2"/>
  <c r="AP114" i="2"/>
  <c r="AO114" i="2"/>
  <c r="AN114" i="2"/>
  <c r="AM114" i="2"/>
  <c r="AL114" i="2"/>
  <c r="AK114" i="2"/>
  <c r="AJ114" i="2"/>
  <c r="AI114" i="2"/>
  <c r="AH114" i="2"/>
  <c r="AG114" i="2"/>
  <c r="AF114" i="2"/>
  <c r="AE114" i="2"/>
  <c r="AD114" i="2"/>
  <c r="BF114" i="2" s="1"/>
  <c r="BH114" i="2" s="1"/>
  <c r="AC114" i="2"/>
  <c r="AB114" i="2"/>
  <c r="AA114" i="2"/>
  <c r="L114" i="2"/>
  <c r="J114" i="2"/>
  <c r="BE112" i="2"/>
  <c r="BD112" i="2"/>
  <c r="BC112" i="2"/>
  <c r="BB112" i="2"/>
  <c r="BA112" i="2"/>
  <c r="AZ112" i="2"/>
  <c r="AY112" i="2"/>
  <c r="AX112" i="2"/>
  <c r="AW112" i="2"/>
  <c r="AV112" i="2"/>
  <c r="AU112" i="2"/>
  <c r="AT112" i="2"/>
  <c r="AS112" i="2"/>
  <c r="AR112" i="2"/>
  <c r="AQ112" i="2"/>
  <c r="AP112" i="2"/>
  <c r="AO112" i="2"/>
  <c r="AN112" i="2"/>
  <c r="AM112" i="2"/>
  <c r="AL112" i="2"/>
  <c r="AK112" i="2"/>
  <c r="AJ112" i="2"/>
  <c r="AI112" i="2"/>
  <c r="AH112" i="2"/>
  <c r="AG112" i="2"/>
  <c r="AF112" i="2"/>
  <c r="AE112" i="2"/>
  <c r="AD112" i="2"/>
  <c r="BF112" i="2" s="1"/>
  <c r="BH112" i="2" s="1"/>
  <c r="AC112" i="2"/>
  <c r="AB112" i="2"/>
  <c r="AA112" i="2"/>
  <c r="L112" i="2"/>
  <c r="J112" i="2"/>
  <c r="BE110" i="2"/>
  <c r="BD110" i="2"/>
  <c r="BC110" i="2"/>
  <c r="BB110" i="2"/>
  <c r="BA110" i="2"/>
  <c r="AZ110" i="2"/>
  <c r="AY110" i="2"/>
  <c r="AX110" i="2"/>
  <c r="AW110" i="2"/>
  <c r="AV110" i="2"/>
  <c r="AU110" i="2"/>
  <c r="AT110" i="2"/>
  <c r="AS110" i="2"/>
  <c r="AR110" i="2"/>
  <c r="AQ110" i="2"/>
  <c r="AP110" i="2"/>
  <c r="AO110" i="2"/>
  <c r="AN110" i="2"/>
  <c r="AM110" i="2"/>
  <c r="AL110" i="2"/>
  <c r="AK110" i="2"/>
  <c r="AJ110" i="2"/>
  <c r="AI110" i="2"/>
  <c r="AH110" i="2"/>
  <c r="AG110" i="2"/>
  <c r="AF110" i="2"/>
  <c r="AE110" i="2"/>
  <c r="AD110" i="2"/>
  <c r="BF110" i="2" s="1"/>
  <c r="BH110" i="2" s="1"/>
  <c r="AC110" i="2"/>
  <c r="AB110" i="2"/>
  <c r="AA110" i="2"/>
  <c r="L110" i="2"/>
  <c r="J110" i="2"/>
  <c r="BE108" i="2"/>
  <c r="BD108" i="2"/>
  <c r="BC108" i="2"/>
  <c r="BB108" i="2"/>
  <c r="BA108" i="2"/>
  <c r="AZ108" i="2"/>
  <c r="AY108" i="2"/>
  <c r="AX108" i="2"/>
  <c r="AW108" i="2"/>
  <c r="AV108" i="2"/>
  <c r="AU108" i="2"/>
  <c r="AT108" i="2"/>
  <c r="AS108" i="2"/>
  <c r="AR108" i="2"/>
  <c r="AQ108" i="2"/>
  <c r="AP108" i="2"/>
  <c r="AO108" i="2"/>
  <c r="AN108" i="2"/>
  <c r="AM108" i="2"/>
  <c r="AL108" i="2"/>
  <c r="AK108" i="2"/>
  <c r="AJ108" i="2"/>
  <c r="AI108" i="2"/>
  <c r="AH108" i="2"/>
  <c r="AG108" i="2"/>
  <c r="AF108" i="2"/>
  <c r="AE108" i="2"/>
  <c r="AD108" i="2"/>
  <c r="BF108" i="2" s="1"/>
  <c r="BH108" i="2" s="1"/>
  <c r="AC108" i="2"/>
  <c r="AB108" i="2"/>
  <c r="AA108" i="2"/>
  <c r="L108" i="2"/>
  <c r="J108" i="2"/>
  <c r="BE106" i="2"/>
  <c r="BD106" i="2"/>
  <c r="BC106" i="2"/>
  <c r="BB106" i="2"/>
  <c r="BA106" i="2"/>
  <c r="AZ106" i="2"/>
  <c r="AY106" i="2"/>
  <c r="AX106" i="2"/>
  <c r="AW106" i="2"/>
  <c r="AV106" i="2"/>
  <c r="AU106" i="2"/>
  <c r="AT106" i="2"/>
  <c r="AS106" i="2"/>
  <c r="AR106" i="2"/>
  <c r="AQ106" i="2"/>
  <c r="AP106" i="2"/>
  <c r="AO106" i="2"/>
  <c r="AN106" i="2"/>
  <c r="AM106" i="2"/>
  <c r="AL106" i="2"/>
  <c r="AK106" i="2"/>
  <c r="AJ106" i="2"/>
  <c r="AI106" i="2"/>
  <c r="AH106" i="2"/>
  <c r="AG106" i="2"/>
  <c r="AF106" i="2"/>
  <c r="AE106" i="2"/>
  <c r="AD106" i="2"/>
  <c r="BF106" i="2" s="1"/>
  <c r="BH106" i="2" s="1"/>
  <c r="AC106" i="2"/>
  <c r="AB106" i="2"/>
  <c r="AA106" i="2"/>
  <c r="L106" i="2"/>
  <c r="J106" i="2"/>
  <c r="BE104" i="2"/>
  <c r="BD104" i="2"/>
  <c r="BC104" i="2"/>
  <c r="BB104" i="2"/>
  <c r="BA104" i="2"/>
  <c r="AZ104" i="2"/>
  <c r="AY104" i="2"/>
  <c r="AX104" i="2"/>
  <c r="AW104" i="2"/>
  <c r="AV104" i="2"/>
  <c r="AU104" i="2"/>
  <c r="AT104" i="2"/>
  <c r="AS104" i="2"/>
  <c r="AR104" i="2"/>
  <c r="AQ104" i="2"/>
  <c r="AP104" i="2"/>
  <c r="AO104" i="2"/>
  <c r="AN104" i="2"/>
  <c r="AM104" i="2"/>
  <c r="AL104" i="2"/>
  <c r="AK104" i="2"/>
  <c r="AJ104" i="2"/>
  <c r="AI104" i="2"/>
  <c r="AH104" i="2"/>
  <c r="AG104" i="2"/>
  <c r="AF104" i="2"/>
  <c r="AE104" i="2"/>
  <c r="AD104" i="2"/>
  <c r="BF104" i="2" s="1"/>
  <c r="BH104" i="2" s="1"/>
  <c r="AC104" i="2"/>
  <c r="AB104" i="2"/>
  <c r="AA104" i="2"/>
  <c r="L104" i="2"/>
  <c r="J104" i="2"/>
  <c r="BE102" i="2"/>
  <c r="BD102" i="2"/>
  <c r="BC102" i="2"/>
  <c r="BB102" i="2"/>
  <c r="BA102" i="2"/>
  <c r="AZ102" i="2"/>
  <c r="AY102" i="2"/>
  <c r="AX102" i="2"/>
  <c r="AW102" i="2"/>
  <c r="AV102" i="2"/>
  <c r="AU102" i="2"/>
  <c r="AT102" i="2"/>
  <c r="AS102" i="2"/>
  <c r="AR102" i="2"/>
  <c r="AQ102" i="2"/>
  <c r="AP102" i="2"/>
  <c r="AO102" i="2"/>
  <c r="AN102" i="2"/>
  <c r="AM102" i="2"/>
  <c r="AL102" i="2"/>
  <c r="AK102" i="2"/>
  <c r="AJ102" i="2"/>
  <c r="AI102" i="2"/>
  <c r="AH102" i="2"/>
  <c r="AG102" i="2"/>
  <c r="AF102" i="2"/>
  <c r="AE102" i="2"/>
  <c r="AD102" i="2"/>
  <c r="BF102" i="2" s="1"/>
  <c r="BH102" i="2" s="1"/>
  <c r="AC102" i="2"/>
  <c r="AB102" i="2"/>
  <c r="AA102" i="2"/>
  <c r="L102" i="2"/>
  <c r="J102" i="2"/>
  <c r="BE100" i="2"/>
  <c r="BD100" i="2"/>
  <c r="BC100" i="2"/>
  <c r="BB100" i="2"/>
  <c r="BA100" i="2"/>
  <c r="AZ100" i="2"/>
  <c r="AY100" i="2"/>
  <c r="AX100" i="2"/>
  <c r="AW100" i="2"/>
  <c r="AV100" i="2"/>
  <c r="AU100" i="2"/>
  <c r="AT100" i="2"/>
  <c r="AS100" i="2"/>
  <c r="AR100" i="2"/>
  <c r="AQ100" i="2"/>
  <c r="AP100" i="2"/>
  <c r="AO100" i="2"/>
  <c r="AN100" i="2"/>
  <c r="AM100" i="2"/>
  <c r="AL100" i="2"/>
  <c r="AK100" i="2"/>
  <c r="AJ100" i="2"/>
  <c r="AI100" i="2"/>
  <c r="AH100" i="2"/>
  <c r="AG100" i="2"/>
  <c r="AF100" i="2"/>
  <c r="AE100" i="2"/>
  <c r="AD100" i="2"/>
  <c r="BF100" i="2" s="1"/>
  <c r="BH100" i="2" s="1"/>
  <c r="AC100" i="2"/>
  <c r="AB100" i="2"/>
  <c r="AA100" i="2"/>
  <c r="L100" i="2"/>
  <c r="J100" i="2"/>
  <c r="BE98" i="2"/>
  <c r="BD98" i="2"/>
  <c r="BC98" i="2"/>
  <c r="BB98" i="2"/>
  <c r="BA98" i="2"/>
  <c r="AZ98" i="2"/>
  <c r="AY98" i="2"/>
  <c r="AX98" i="2"/>
  <c r="AW98" i="2"/>
  <c r="AV98" i="2"/>
  <c r="AU98" i="2"/>
  <c r="AT98" i="2"/>
  <c r="AS98" i="2"/>
  <c r="AR98" i="2"/>
  <c r="AQ98" i="2"/>
  <c r="AP98" i="2"/>
  <c r="AO98" i="2"/>
  <c r="AN98" i="2"/>
  <c r="AM98" i="2"/>
  <c r="AL98" i="2"/>
  <c r="AK98" i="2"/>
  <c r="AJ98" i="2"/>
  <c r="AI98" i="2"/>
  <c r="AH98" i="2"/>
  <c r="AG98" i="2"/>
  <c r="AF98" i="2"/>
  <c r="AE98" i="2"/>
  <c r="AD98" i="2"/>
  <c r="BF98" i="2" s="1"/>
  <c r="BH98" i="2" s="1"/>
  <c r="AC98" i="2"/>
  <c r="AB98" i="2"/>
  <c r="AA98" i="2"/>
  <c r="L98" i="2"/>
  <c r="J98" i="2"/>
  <c r="BE96" i="2"/>
  <c r="BD96" i="2"/>
  <c r="BC96" i="2"/>
  <c r="BB96" i="2"/>
  <c r="BA96" i="2"/>
  <c r="AZ96" i="2"/>
  <c r="AY96" i="2"/>
  <c r="AX96" i="2"/>
  <c r="AW96" i="2"/>
  <c r="AV96" i="2"/>
  <c r="AU96" i="2"/>
  <c r="AT96" i="2"/>
  <c r="AS96" i="2"/>
  <c r="AR96" i="2"/>
  <c r="AQ96" i="2"/>
  <c r="AP96" i="2"/>
  <c r="AO96" i="2"/>
  <c r="AN96" i="2"/>
  <c r="AM96" i="2"/>
  <c r="AL96" i="2"/>
  <c r="AK96" i="2"/>
  <c r="AJ96" i="2"/>
  <c r="AI96" i="2"/>
  <c r="AH96" i="2"/>
  <c r="AG96" i="2"/>
  <c r="AF96" i="2"/>
  <c r="AE96" i="2"/>
  <c r="AD96" i="2"/>
  <c r="BF96" i="2" s="1"/>
  <c r="BH96" i="2" s="1"/>
  <c r="AC96" i="2"/>
  <c r="AB96" i="2"/>
  <c r="AA96" i="2"/>
  <c r="L96" i="2"/>
  <c r="J96" i="2"/>
  <c r="BE94" i="2"/>
  <c r="BD94" i="2"/>
  <c r="BC94" i="2"/>
  <c r="BB94" i="2"/>
  <c r="BA94" i="2"/>
  <c r="AZ94" i="2"/>
  <c r="AY94" i="2"/>
  <c r="AX94" i="2"/>
  <c r="AW94" i="2"/>
  <c r="AV94" i="2"/>
  <c r="AU94" i="2"/>
  <c r="AT94" i="2"/>
  <c r="AS94" i="2"/>
  <c r="AR94" i="2"/>
  <c r="AQ94" i="2"/>
  <c r="AP94" i="2"/>
  <c r="AO94" i="2"/>
  <c r="AN94" i="2"/>
  <c r="AM94" i="2"/>
  <c r="AL94" i="2"/>
  <c r="AK94" i="2"/>
  <c r="AJ94" i="2"/>
  <c r="AI94" i="2"/>
  <c r="AH94" i="2"/>
  <c r="AG94" i="2"/>
  <c r="AF94" i="2"/>
  <c r="AE94" i="2"/>
  <c r="AD94" i="2"/>
  <c r="BF94" i="2" s="1"/>
  <c r="BH94" i="2" s="1"/>
  <c r="AC94" i="2"/>
  <c r="AB94" i="2"/>
  <c r="AA94" i="2"/>
  <c r="L94" i="2"/>
  <c r="J94" i="2"/>
  <c r="BE92" i="2"/>
  <c r="BD92" i="2"/>
  <c r="BC92" i="2"/>
  <c r="BB92" i="2"/>
  <c r="BA92" i="2"/>
  <c r="AZ92" i="2"/>
  <c r="AY92" i="2"/>
  <c r="AX92" i="2"/>
  <c r="AW92" i="2"/>
  <c r="AV92" i="2"/>
  <c r="AU92" i="2"/>
  <c r="AT92" i="2"/>
  <c r="AS92" i="2"/>
  <c r="AR92" i="2"/>
  <c r="AQ92" i="2"/>
  <c r="AP92" i="2"/>
  <c r="AO92" i="2"/>
  <c r="AN92" i="2"/>
  <c r="AM92" i="2"/>
  <c r="AL92" i="2"/>
  <c r="AK92" i="2"/>
  <c r="AJ92" i="2"/>
  <c r="AI92" i="2"/>
  <c r="AH92" i="2"/>
  <c r="AG92" i="2"/>
  <c r="AF92" i="2"/>
  <c r="AE92" i="2"/>
  <c r="AD92" i="2"/>
  <c r="BF92" i="2" s="1"/>
  <c r="BH92" i="2" s="1"/>
  <c r="AC92" i="2"/>
  <c r="AB92" i="2"/>
  <c r="AA92" i="2"/>
  <c r="L92" i="2"/>
  <c r="J92" i="2"/>
  <c r="BE90" i="2"/>
  <c r="BD90" i="2"/>
  <c r="BC90" i="2"/>
  <c r="BB90" i="2"/>
  <c r="BA90" i="2"/>
  <c r="AZ90" i="2"/>
  <c r="AY90" i="2"/>
  <c r="AX90" i="2"/>
  <c r="AW90" i="2"/>
  <c r="AV90" i="2"/>
  <c r="AU90" i="2"/>
  <c r="AT90" i="2"/>
  <c r="AS90" i="2"/>
  <c r="AR90" i="2"/>
  <c r="AQ90" i="2"/>
  <c r="AP90" i="2"/>
  <c r="AO90" i="2"/>
  <c r="AN90" i="2"/>
  <c r="AM90" i="2"/>
  <c r="AL90" i="2"/>
  <c r="AK90" i="2"/>
  <c r="AJ90" i="2"/>
  <c r="AI90" i="2"/>
  <c r="AH90" i="2"/>
  <c r="AG90" i="2"/>
  <c r="AF90" i="2"/>
  <c r="AE90" i="2"/>
  <c r="AD90" i="2"/>
  <c r="BF90" i="2" s="1"/>
  <c r="BH90" i="2" s="1"/>
  <c r="AC90" i="2"/>
  <c r="AB90" i="2"/>
  <c r="AA90" i="2"/>
  <c r="L90" i="2"/>
  <c r="J90" i="2"/>
  <c r="BE88" i="2"/>
  <c r="BD88" i="2"/>
  <c r="BC88" i="2"/>
  <c r="BB88" i="2"/>
  <c r="BA88" i="2"/>
  <c r="AZ88" i="2"/>
  <c r="AY88" i="2"/>
  <c r="AX88" i="2"/>
  <c r="AW88" i="2"/>
  <c r="AV88" i="2"/>
  <c r="AU88" i="2"/>
  <c r="AT88" i="2"/>
  <c r="AS88" i="2"/>
  <c r="AR88" i="2"/>
  <c r="AQ88" i="2"/>
  <c r="AP88" i="2"/>
  <c r="AO88" i="2"/>
  <c r="AN88" i="2"/>
  <c r="AM88" i="2"/>
  <c r="AL88" i="2"/>
  <c r="AK88" i="2"/>
  <c r="AJ88" i="2"/>
  <c r="AI88" i="2"/>
  <c r="AH88" i="2"/>
  <c r="AG88" i="2"/>
  <c r="AF88" i="2"/>
  <c r="AE88" i="2"/>
  <c r="AD88" i="2"/>
  <c r="BF88" i="2" s="1"/>
  <c r="BH88" i="2" s="1"/>
  <c r="AC88" i="2"/>
  <c r="AB88" i="2"/>
  <c r="AA88" i="2"/>
  <c r="L88" i="2"/>
  <c r="J88" i="2"/>
  <c r="BE86" i="2"/>
  <c r="BD86" i="2"/>
  <c r="BC86" i="2"/>
  <c r="BB86" i="2"/>
  <c r="BA86" i="2"/>
  <c r="AZ86" i="2"/>
  <c r="AY86" i="2"/>
  <c r="AX86" i="2"/>
  <c r="AW86" i="2"/>
  <c r="AV86" i="2"/>
  <c r="AU86" i="2"/>
  <c r="AT86" i="2"/>
  <c r="AS86" i="2"/>
  <c r="AR86" i="2"/>
  <c r="AQ86" i="2"/>
  <c r="AP86" i="2"/>
  <c r="AO86" i="2"/>
  <c r="AN86" i="2"/>
  <c r="AM86" i="2"/>
  <c r="AL86" i="2"/>
  <c r="AK86" i="2"/>
  <c r="AJ86" i="2"/>
  <c r="AI86" i="2"/>
  <c r="AH86" i="2"/>
  <c r="AG86" i="2"/>
  <c r="AF86" i="2"/>
  <c r="AE86" i="2"/>
  <c r="AD86" i="2"/>
  <c r="BF86" i="2" s="1"/>
  <c r="BH86" i="2" s="1"/>
  <c r="AC86" i="2"/>
  <c r="AB86" i="2"/>
  <c r="AA86" i="2"/>
  <c r="L86" i="2"/>
  <c r="J86" i="2"/>
  <c r="BE84" i="2"/>
  <c r="BD84" i="2"/>
  <c r="BC84" i="2"/>
  <c r="BB84" i="2"/>
  <c r="BA84" i="2"/>
  <c r="AZ84" i="2"/>
  <c r="AY84" i="2"/>
  <c r="AX84" i="2"/>
  <c r="AW84" i="2"/>
  <c r="AV84" i="2"/>
  <c r="AU84" i="2"/>
  <c r="AT84" i="2"/>
  <c r="AS84" i="2"/>
  <c r="AR84" i="2"/>
  <c r="AQ84" i="2"/>
  <c r="AP84" i="2"/>
  <c r="AO84" i="2"/>
  <c r="AN84" i="2"/>
  <c r="AM84" i="2"/>
  <c r="AL84" i="2"/>
  <c r="AK84" i="2"/>
  <c r="AJ84" i="2"/>
  <c r="AI84" i="2"/>
  <c r="AH84" i="2"/>
  <c r="AG84" i="2"/>
  <c r="AF84" i="2"/>
  <c r="AE84" i="2"/>
  <c r="AD84" i="2"/>
  <c r="BF84" i="2" s="1"/>
  <c r="BH84" i="2" s="1"/>
  <c r="AC84" i="2"/>
  <c r="AB84" i="2"/>
  <c r="AA84" i="2"/>
  <c r="L84" i="2"/>
  <c r="J84" i="2"/>
  <c r="BE82" i="2"/>
  <c r="BD82" i="2"/>
  <c r="BC82" i="2"/>
  <c r="BB82" i="2"/>
  <c r="BA82" i="2"/>
  <c r="AZ82" i="2"/>
  <c r="AY82" i="2"/>
  <c r="AX82" i="2"/>
  <c r="AW82" i="2"/>
  <c r="AV82" i="2"/>
  <c r="AU82" i="2"/>
  <c r="AT82" i="2"/>
  <c r="AS82" i="2"/>
  <c r="AR82" i="2"/>
  <c r="AQ82" i="2"/>
  <c r="AP82" i="2"/>
  <c r="AO82" i="2"/>
  <c r="AN82" i="2"/>
  <c r="AM82" i="2"/>
  <c r="AL82" i="2"/>
  <c r="AK82" i="2"/>
  <c r="AJ82" i="2"/>
  <c r="AI82" i="2"/>
  <c r="AH82" i="2"/>
  <c r="AG82" i="2"/>
  <c r="AF82" i="2"/>
  <c r="AE82" i="2"/>
  <c r="AD82" i="2"/>
  <c r="BF82" i="2" s="1"/>
  <c r="BH82" i="2" s="1"/>
  <c r="AC82" i="2"/>
  <c r="AB82" i="2"/>
  <c r="AA82" i="2"/>
  <c r="L82" i="2"/>
  <c r="J82" i="2"/>
  <c r="BE80" i="2"/>
  <c r="BD80" i="2"/>
  <c r="BC80" i="2"/>
  <c r="BB80" i="2"/>
  <c r="BA80" i="2"/>
  <c r="AZ80" i="2"/>
  <c r="AY80" i="2"/>
  <c r="AX80" i="2"/>
  <c r="AW80" i="2"/>
  <c r="AV80" i="2"/>
  <c r="AU80" i="2"/>
  <c r="AT80" i="2"/>
  <c r="AS80" i="2"/>
  <c r="AR80" i="2"/>
  <c r="AQ80" i="2"/>
  <c r="AP80" i="2"/>
  <c r="AO80" i="2"/>
  <c r="AN80" i="2"/>
  <c r="AM80" i="2"/>
  <c r="AL80" i="2"/>
  <c r="AK80" i="2"/>
  <c r="AJ80" i="2"/>
  <c r="AI80" i="2"/>
  <c r="AH80" i="2"/>
  <c r="AG80" i="2"/>
  <c r="AF80" i="2"/>
  <c r="AE80" i="2"/>
  <c r="AD80" i="2"/>
  <c r="BF80" i="2" s="1"/>
  <c r="BH80" i="2" s="1"/>
  <c r="AC80" i="2"/>
  <c r="AB80" i="2"/>
  <c r="AA80" i="2"/>
  <c r="L80" i="2"/>
  <c r="J80" i="2"/>
  <c r="BE78" i="2"/>
  <c r="BD78" i="2"/>
  <c r="BC78" i="2"/>
  <c r="BB78" i="2"/>
  <c r="BA78" i="2"/>
  <c r="AZ78" i="2"/>
  <c r="AY78" i="2"/>
  <c r="AX78" i="2"/>
  <c r="AW78" i="2"/>
  <c r="AV78" i="2"/>
  <c r="AU78" i="2"/>
  <c r="AT78" i="2"/>
  <c r="AS78" i="2"/>
  <c r="AR78" i="2"/>
  <c r="AQ78" i="2"/>
  <c r="AP78" i="2"/>
  <c r="AO78" i="2"/>
  <c r="AN78" i="2"/>
  <c r="AM78" i="2"/>
  <c r="AL78" i="2"/>
  <c r="AK78" i="2"/>
  <c r="AJ78" i="2"/>
  <c r="AI78" i="2"/>
  <c r="AH78" i="2"/>
  <c r="AG78" i="2"/>
  <c r="AF78" i="2"/>
  <c r="AE78" i="2"/>
  <c r="AD78" i="2"/>
  <c r="BF78" i="2" s="1"/>
  <c r="BH78" i="2" s="1"/>
  <c r="AC78" i="2"/>
  <c r="AB78" i="2"/>
  <c r="AA78" i="2"/>
  <c r="L78" i="2"/>
  <c r="J78" i="2"/>
  <c r="BE76" i="2"/>
  <c r="BD76" i="2"/>
  <c r="BC76" i="2"/>
  <c r="BB76" i="2"/>
  <c r="BA76" i="2"/>
  <c r="AZ76" i="2"/>
  <c r="AY76" i="2"/>
  <c r="AX76" i="2"/>
  <c r="AW76" i="2"/>
  <c r="AV76" i="2"/>
  <c r="AU76" i="2"/>
  <c r="AT76" i="2"/>
  <c r="AS76" i="2"/>
  <c r="AR76" i="2"/>
  <c r="AQ76" i="2"/>
  <c r="AP76" i="2"/>
  <c r="AO76" i="2"/>
  <c r="AN76" i="2"/>
  <c r="AM76" i="2"/>
  <c r="AL76" i="2"/>
  <c r="AK76" i="2"/>
  <c r="AJ76" i="2"/>
  <c r="AI76" i="2"/>
  <c r="AH76" i="2"/>
  <c r="AG76" i="2"/>
  <c r="AF76" i="2"/>
  <c r="AE76" i="2"/>
  <c r="AD76" i="2"/>
  <c r="BF76" i="2" s="1"/>
  <c r="BH76" i="2" s="1"/>
  <c r="AC76" i="2"/>
  <c r="AB76" i="2"/>
  <c r="AA76" i="2"/>
  <c r="L76" i="2"/>
  <c r="J76" i="2"/>
  <c r="BE74" i="2"/>
  <c r="BD74" i="2"/>
  <c r="BC74" i="2"/>
  <c r="BB74" i="2"/>
  <c r="BA74" i="2"/>
  <c r="AZ74" i="2"/>
  <c r="AY74" i="2"/>
  <c r="AX74" i="2"/>
  <c r="AW74" i="2"/>
  <c r="AV74" i="2"/>
  <c r="AU74" i="2"/>
  <c r="AT74" i="2"/>
  <c r="AS74" i="2"/>
  <c r="AR74" i="2"/>
  <c r="AQ74" i="2"/>
  <c r="AP74" i="2"/>
  <c r="AO74" i="2"/>
  <c r="AN74" i="2"/>
  <c r="AM74" i="2"/>
  <c r="AL74" i="2"/>
  <c r="AK74" i="2"/>
  <c r="AJ74" i="2"/>
  <c r="AI74" i="2"/>
  <c r="AH74" i="2"/>
  <c r="AG74" i="2"/>
  <c r="AF74" i="2"/>
  <c r="AE74" i="2"/>
  <c r="AD74" i="2"/>
  <c r="AC74" i="2"/>
  <c r="AB74" i="2"/>
  <c r="AA74" i="2"/>
  <c r="BF74" i="2" s="1"/>
  <c r="BH74" i="2" s="1"/>
  <c r="L74" i="2"/>
  <c r="J74" i="2"/>
  <c r="BE72" i="2"/>
  <c r="BD72" i="2"/>
  <c r="BC72" i="2"/>
  <c r="BB72" i="2"/>
  <c r="BA72" i="2"/>
  <c r="AZ72" i="2"/>
  <c r="AY72" i="2"/>
  <c r="AX72" i="2"/>
  <c r="AW72" i="2"/>
  <c r="AV72" i="2"/>
  <c r="AU72" i="2"/>
  <c r="AT72" i="2"/>
  <c r="AS72" i="2"/>
  <c r="AR72" i="2"/>
  <c r="AQ72" i="2"/>
  <c r="AP72" i="2"/>
  <c r="AO72" i="2"/>
  <c r="AN72" i="2"/>
  <c r="AM72" i="2"/>
  <c r="AL72" i="2"/>
  <c r="AK72" i="2"/>
  <c r="AJ72" i="2"/>
  <c r="AI72" i="2"/>
  <c r="AH72" i="2"/>
  <c r="AG72" i="2"/>
  <c r="AF72" i="2"/>
  <c r="AE72" i="2"/>
  <c r="AD72" i="2"/>
  <c r="BF72" i="2" s="1"/>
  <c r="BH72" i="2" s="1"/>
  <c r="AC72" i="2"/>
  <c r="AB72" i="2"/>
  <c r="AA72" i="2"/>
  <c r="L72" i="2"/>
  <c r="J72" i="2"/>
  <c r="BE70" i="2"/>
  <c r="BD70" i="2"/>
  <c r="BC70" i="2"/>
  <c r="BB70" i="2"/>
  <c r="BA70" i="2"/>
  <c r="AZ70" i="2"/>
  <c r="AY70" i="2"/>
  <c r="AX70" i="2"/>
  <c r="AW70" i="2"/>
  <c r="AV70" i="2"/>
  <c r="AU70" i="2"/>
  <c r="AT70" i="2"/>
  <c r="AS70" i="2"/>
  <c r="AR70" i="2"/>
  <c r="AQ70" i="2"/>
  <c r="AP70" i="2"/>
  <c r="AO70" i="2"/>
  <c r="AN70" i="2"/>
  <c r="AM70" i="2"/>
  <c r="AL70" i="2"/>
  <c r="AK70" i="2"/>
  <c r="AJ70" i="2"/>
  <c r="AI70" i="2"/>
  <c r="AH70" i="2"/>
  <c r="AG70" i="2"/>
  <c r="AF70" i="2"/>
  <c r="AE70" i="2"/>
  <c r="AD70" i="2"/>
  <c r="BF70" i="2" s="1"/>
  <c r="BH70" i="2" s="1"/>
  <c r="AC70" i="2"/>
  <c r="AB70" i="2"/>
  <c r="AA70" i="2"/>
  <c r="L70" i="2"/>
  <c r="J70" i="2"/>
  <c r="BE68" i="2"/>
  <c r="BD68" i="2"/>
  <c r="BC68" i="2"/>
  <c r="BB68" i="2"/>
  <c r="BA68" i="2"/>
  <c r="AZ68" i="2"/>
  <c r="AY68" i="2"/>
  <c r="AX68" i="2"/>
  <c r="AW68" i="2"/>
  <c r="AV68" i="2"/>
  <c r="AU68" i="2"/>
  <c r="AT68" i="2"/>
  <c r="AS68" i="2"/>
  <c r="AR68" i="2"/>
  <c r="AQ68" i="2"/>
  <c r="AP68" i="2"/>
  <c r="AO68" i="2"/>
  <c r="AN68" i="2"/>
  <c r="AM68" i="2"/>
  <c r="AL68" i="2"/>
  <c r="AK68" i="2"/>
  <c r="AJ68" i="2"/>
  <c r="AI68" i="2"/>
  <c r="AH68" i="2"/>
  <c r="AG68" i="2"/>
  <c r="AF68" i="2"/>
  <c r="AE68" i="2"/>
  <c r="AD68" i="2"/>
  <c r="AC68" i="2"/>
  <c r="AB68" i="2"/>
  <c r="AA68" i="2"/>
  <c r="L68" i="2"/>
  <c r="J68" i="2"/>
  <c r="BE66" i="2"/>
  <c r="BD66" i="2"/>
  <c r="BC66" i="2"/>
  <c r="BB66" i="2"/>
  <c r="BA66" i="2"/>
  <c r="AZ66" i="2"/>
  <c r="AY66" i="2"/>
  <c r="AX66" i="2"/>
  <c r="AW66" i="2"/>
  <c r="AV66" i="2"/>
  <c r="AU66" i="2"/>
  <c r="AT66" i="2"/>
  <c r="AS66" i="2"/>
  <c r="AR66" i="2"/>
  <c r="AQ66" i="2"/>
  <c r="AP66" i="2"/>
  <c r="AO66" i="2"/>
  <c r="AN66" i="2"/>
  <c r="AM66" i="2"/>
  <c r="AL66" i="2"/>
  <c r="AK66" i="2"/>
  <c r="AJ66" i="2"/>
  <c r="AI66" i="2"/>
  <c r="AH66" i="2"/>
  <c r="AG66" i="2"/>
  <c r="AF66" i="2"/>
  <c r="AE66" i="2"/>
  <c r="AD66" i="2"/>
  <c r="AC66" i="2"/>
  <c r="AB66" i="2"/>
  <c r="AA66" i="2"/>
  <c r="BF66" i="2" s="1"/>
  <c r="BH66" i="2" s="1"/>
  <c r="L66" i="2"/>
  <c r="J66" i="2"/>
  <c r="BE64" i="2"/>
  <c r="BD64" i="2"/>
  <c r="BC64" i="2"/>
  <c r="BB64" i="2"/>
  <c r="BA64" i="2"/>
  <c r="AZ64" i="2"/>
  <c r="AY64" i="2"/>
  <c r="AX64" i="2"/>
  <c r="AW64" i="2"/>
  <c r="AV64" i="2"/>
  <c r="AU64" i="2"/>
  <c r="AT64" i="2"/>
  <c r="AS64" i="2"/>
  <c r="AR64" i="2"/>
  <c r="AQ64" i="2"/>
  <c r="AP64" i="2"/>
  <c r="AO64" i="2"/>
  <c r="AN64" i="2"/>
  <c r="AM64" i="2"/>
  <c r="AL64" i="2"/>
  <c r="AK64" i="2"/>
  <c r="AJ64" i="2"/>
  <c r="AI64" i="2"/>
  <c r="AH64" i="2"/>
  <c r="AG64" i="2"/>
  <c r="AF64" i="2"/>
  <c r="AE64" i="2"/>
  <c r="AD64" i="2"/>
  <c r="AC64" i="2"/>
  <c r="AB64" i="2"/>
  <c r="AA64" i="2"/>
  <c r="L64" i="2"/>
  <c r="J64" i="2"/>
  <c r="BE62" i="2"/>
  <c r="BD62" i="2"/>
  <c r="BC62" i="2"/>
  <c r="BB62" i="2"/>
  <c r="BA62" i="2"/>
  <c r="AZ62" i="2"/>
  <c r="AY62" i="2"/>
  <c r="AX62" i="2"/>
  <c r="AW62" i="2"/>
  <c r="AV62" i="2"/>
  <c r="AU62" i="2"/>
  <c r="AT62" i="2"/>
  <c r="AS62" i="2"/>
  <c r="AR62" i="2"/>
  <c r="AQ62" i="2"/>
  <c r="AP62" i="2"/>
  <c r="AO62" i="2"/>
  <c r="AN62" i="2"/>
  <c r="AM62" i="2"/>
  <c r="AL62" i="2"/>
  <c r="AK62" i="2"/>
  <c r="AJ62" i="2"/>
  <c r="AI62" i="2"/>
  <c r="AH62" i="2"/>
  <c r="AG62" i="2"/>
  <c r="AF62" i="2"/>
  <c r="AE62" i="2"/>
  <c r="AD62" i="2"/>
  <c r="AC62" i="2"/>
  <c r="AB62" i="2"/>
  <c r="AA62" i="2"/>
  <c r="BF62" i="2" s="1"/>
  <c r="BH62" i="2" s="1"/>
  <c r="L62" i="2"/>
  <c r="J62" i="2"/>
  <c r="BE60" i="2"/>
  <c r="BD60" i="2"/>
  <c r="BC60" i="2"/>
  <c r="BB60" i="2"/>
  <c r="BA60" i="2"/>
  <c r="AZ60" i="2"/>
  <c r="AY60" i="2"/>
  <c r="AX60" i="2"/>
  <c r="AW60" i="2"/>
  <c r="AV60" i="2"/>
  <c r="AU60" i="2"/>
  <c r="AT60" i="2"/>
  <c r="AS60" i="2"/>
  <c r="AR60" i="2"/>
  <c r="AQ60" i="2"/>
  <c r="AP60" i="2"/>
  <c r="AO60" i="2"/>
  <c r="AN60" i="2"/>
  <c r="AM60" i="2"/>
  <c r="AL60" i="2"/>
  <c r="AK60" i="2"/>
  <c r="AJ60" i="2"/>
  <c r="AI60" i="2"/>
  <c r="AH60" i="2"/>
  <c r="AG60" i="2"/>
  <c r="AF60" i="2"/>
  <c r="AE60" i="2"/>
  <c r="AD60" i="2"/>
  <c r="AC60" i="2"/>
  <c r="AB60" i="2"/>
  <c r="AA60" i="2"/>
  <c r="L60" i="2"/>
  <c r="J60" i="2"/>
  <c r="BE58" i="2"/>
  <c r="BD58" i="2"/>
  <c r="BC58" i="2"/>
  <c r="BB58" i="2"/>
  <c r="BA58" i="2"/>
  <c r="AZ58" i="2"/>
  <c r="AY58" i="2"/>
  <c r="AX58" i="2"/>
  <c r="AW58" i="2"/>
  <c r="AV58" i="2"/>
  <c r="AU58" i="2"/>
  <c r="AT58" i="2"/>
  <c r="AS58" i="2"/>
  <c r="AR58" i="2"/>
  <c r="AQ58" i="2"/>
  <c r="AP58" i="2"/>
  <c r="AO58" i="2"/>
  <c r="AN58" i="2"/>
  <c r="AM58" i="2"/>
  <c r="AL58" i="2"/>
  <c r="AK58" i="2"/>
  <c r="AJ58" i="2"/>
  <c r="AI58" i="2"/>
  <c r="AH58" i="2"/>
  <c r="AG58" i="2"/>
  <c r="AF58" i="2"/>
  <c r="AE58" i="2"/>
  <c r="AD58" i="2"/>
  <c r="AC58" i="2"/>
  <c r="AB58" i="2"/>
  <c r="AA58" i="2"/>
  <c r="BF58" i="2" s="1"/>
  <c r="BH58" i="2" s="1"/>
  <c r="L58" i="2"/>
  <c r="J58" i="2"/>
  <c r="BE56" i="2"/>
  <c r="BD56" i="2"/>
  <c r="BC56" i="2"/>
  <c r="BB56" i="2"/>
  <c r="BA56" i="2"/>
  <c r="AZ56" i="2"/>
  <c r="AY56" i="2"/>
  <c r="AX56" i="2"/>
  <c r="AW56" i="2"/>
  <c r="AV56" i="2"/>
  <c r="AU56" i="2"/>
  <c r="AT56" i="2"/>
  <c r="AS56" i="2"/>
  <c r="AR56" i="2"/>
  <c r="AQ56" i="2"/>
  <c r="AP56" i="2"/>
  <c r="AO56" i="2"/>
  <c r="AN56" i="2"/>
  <c r="AM56" i="2"/>
  <c r="AL56" i="2"/>
  <c r="AK56" i="2"/>
  <c r="AJ56" i="2"/>
  <c r="AI56" i="2"/>
  <c r="AH56" i="2"/>
  <c r="AG56" i="2"/>
  <c r="AF56" i="2"/>
  <c r="AE56" i="2"/>
  <c r="AD56" i="2"/>
  <c r="AC56" i="2"/>
  <c r="AB56" i="2"/>
  <c r="AA56" i="2"/>
  <c r="L56" i="2"/>
  <c r="J56" i="2"/>
  <c r="BE54" i="2"/>
  <c r="BD54" i="2"/>
  <c r="BC54" i="2"/>
  <c r="BB54" i="2"/>
  <c r="BA54" i="2"/>
  <c r="AZ54" i="2"/>
  <c r="AY54" i="2"/>
  <c r="AX54" i="2"/>
  <c r="AW54" i="2"/>
  <c r="AV54" i="2"/>
  <c r="AU54" i="2"/>
  <c r="AT54" i="2"/>
  <c r="AS54" i="2"/>
  <c r="AR54" i="2"/>
  <c r="AQ54" i="2"/>
  <c r="AP54" i="2"/>
  <c r="AO54" i="2"/>
  <c r="AN54" i="2"/>
  <c r="AM54" i="2"/>
  <c r="AL54" i="2"/>
  <c r="AK54" i="2"/>
  <c r="AJ54" i="2"/>
  <c r="AI54" i="2"/>
  <c r="AH54" i="2"/>
  <c r="AG54" i="2"/>
  <c r="AF54" i="2"/>
  <c r="AE54" i="2"/>
  <c r="AD54" i="2"/>
  <c r="AC54" i="2"/>
  <c r="AB54" i="2"/>
  <c r="AA54" i="2"/>
  <c r="BF54" i="2" s="1"/>
  <c r="BH54" i="2" s="1"/>
  <c r="L54" i="2"/>
  <c r="J54" i="2"/>
  <c r="BE52" i="2"/>
  <c r="BD52" i="2"/>
  <c r="BC52" i="2"/>
  <c r="BB52" i="2"/>
  <c r="BA52" i="2"/>
  <c r="AZ52" i="2"/>
  <c r="AY52" i="2"/>
  <c r="AX52" i="2"/>
  <c r="AW52" i="2"/>
  <c r="AV52" i="2"/>
  <c r="AU52" i="2"/>
  <c r="AT52" i="2"/>
  <c r="AS52" i="2"/>
  <c r="AR52" i="2"/>
  <c r="AQ52" i="2"/>
  <c r="AP52" i="2"/>
  <c r="AO52" i="2"/>
  <c r="AN52" i="2"/>
  <c r="AM52" i="2"/>
  <c r="AL52" i="2"/>
  <c r="AK52" i="2"/>
  <c r="AJ52" i="2"/>
  <c r="AI52" i="2"/>
  <c r="AH52" i="2"/>
  <c r="AG52" i="2"/>
  <c r="AF52" i="2"/>
  <c r="AE52" i="2"/>
  <c r="AD52" i="2"/>
  <c r="AC52" i="2"/>
  <c r="AB52" i="2"/>
  <c r="AA52" i="2"/>
  <c r="L52" i="2"/>
  <c r="J52"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BF50" i="2" s="1"/>
  <c r="BH50" i="2" s="1"/>
  <c r="L50" i="2"/>
  <c r="J50" i="2"/>
  <c r="BE48" i="2"/>
  <c r="BD48" i="2"/>
  <c r="BC48" i="2"/>
  <c r="BB48" i="2"/>
  <c r="BA48" i="2"/>
  <c r="AZ48" i="2"/>
  <c r="AY48" i="2"/>
  <c r="AX48" i="2"/>
  <c r="AW48" i="2"/>
  <c r="AV48" i="2"/>
  <c r="AU48" i="2"/>
  <c r="AT48" i="2"/>
  <c r="AS48" i="2"/>
  <c r="AR48" i="2"/>
  <c r="AQ48" i="2"/>
  <c r="AP48" i="2"/>
  <c r="AO48" i="2"/>
  <c r="AN48" i="2"/>
  <c r="AM48" i="2"/>
  <c r="AL48" i="2"/>
  <c r="AK48" i="2"/>
  <c r="AJ48" i="2"/>
  <c r="AI48" i="2"/>
  <c r="AH48" i="2"/>
  <c r="AG48" i="2"/>
  <c r="AF48" i="2"/>
  <c r="AE48" i="2"/>
  <c r="AD48" i="2"/>
  <c r="AC48" i="2"/>
  <c r="AB48" i="2"/>
  <c r="AA48" i="2"/>
  <c r="L48" i="2"/>
  <c r="J48" i="2"/>
  <c r="BE46" i="2"/>
  <c r="BD46" i="2"/>
  <c r="BC46" i="2"/>
  <c r="BB46" i="2"/>
  <c r="BA46" i="2"/>
  <c r="AZ46" i="2"/>
  <c r="AY46" i="2"/>
  <c r="AX46" i="2"/>
  <c r="AW46" i="2"/>
  <c r="AV46" i="2"/>
  <c r="AU46" i="2"/>
  <c r="AT46" i="2"/>
  <c r="AS46" i="2"/>
  <c r="AR46" i="2"/>
  <c r="AQ46" i="2"/>
  <c r="AP46" i="2"/>
  <c r="AO46" i="2"/>
  <c r="AN46" i="2"/>
  <c r="AM46" i="2"/>
  <c r="AL46" i="2"/>
  <c r="AK46" i="2"/>
  <c r="AJ46" i="2"/>
  <c r="AI46" i="2"/>
  <c r="AH46" i="2"/>
  <c r="AG46" i="2"/>
  <c r="AF46" i="2"/>
  <c r="AE46" i="2"/>
  <c r="AD46" i="2"/>
  <c r="AC46" i="2"/>
  <c r="AB46" i="2"/>
  <c r="AA46" i="2"/>
  <c r="BF46" i="2" s="1"/>
  <c r="BH46" i="2" s="1"/>
  <c r="L46" i="2"/>
  <c r="J46" i="2"/>
  <c r="BE44" i="2"/>
  <c r="BD44" i="2"/>
  <c r="BC44" i="2"/>
  <c r="BB44" i="2"/>
  <c r="BA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L44" i="2"/>
  <c r="J44" i="2"/>
  <c r="BE42" i="2"/>
  <c r="BD42" i="2"/>
  <c r="BC42" i="2"/>
  <c r="BB42" i="2"/>
  <c r="BA42" i="2"/>
  <c r="AZ42" i="2"/>
  <c r="AY42" i="2"/>
  <c r="AX42" i="2"/>
  <c r="AW42" i="2"/>
  <c r="AV42" i="2"/>
  <c r="AU42" i="2"/>
  <c r="AT42" i="2"/>
  <c r="AS42" i="2"/>
  <c r="AR42" i="2"/>
  <c r="AQ42" i="2"/>
  <c r="AP42" i="2"/>
  <c r="AO42" i="2"/>
  <c r="AN42" i="2"/>
  <c r="AM42" i="2"/>
  <c r="AL42" i="2"/>
  <c r="AK42" i="2"/>
  <c r="AJ42" i="2"/>
  <c r="AI42" i="2"/>
  <c r="AH42" i="2"/>
  <c r="AG42" i="2"/>
  <c r="AF42" i="2"/>
  <c r="AE42" i="2"/>
  <c r="AD42" i="2"/>
  <c r="AC42" i="2"/>
  <c r="AB42" i="2"/>
  <c r="AA42" i="2"/>
  <c r="BF42" i="2" s="1"/>
  <c r="BH42" i="2" s="1"/>
  <c r="L42" i="2"/>
  <c r="J42" i="2"/>
  <c r="BE40" i="2"/>
  <c r="BD40" i="2"/>
  <c r="BC40" i="2"/>
  <c r="BB40" i="2"/>
  <c r="BA40" i="2"/>
  <c r="AZ40" i="2"/>
  <c r="AY40" i="2"/>
  <c r="AX40" i="2"/>
  <c r="AW40" i="2"/>
  <c r="AV40" i="2"/>
  <c r="AU40" i="2"/>
  <c r="AT40" i="2"/>
  <c r="AS40" i="2"/>
  <c r="AR40" i="2"/>
  <c r="AQ40" i="2"/>
  <c r="AP40" i="2"/>
  <c r="AO40" i="2"/>
  <c r="AN40" i="2"/>
  <c r="AM40" i="2"/>
  <c r="AL40" i="2"/>
  <c r="AK40" i="2"/>
  <c r="AJ40" i="2"/>
  <c r="AI40" i="2"/>
  <c r="AH40" i="2"/>
  <c r="AG40" i="2"/>
  <c r="AF40" i="2"/>
  <c r="AE40" i="2"/>
  <c r="AD40" i="2"/>
  <c r="AC40" i="2"/>
  <c r="AB40" i="2"/>
  <c r="AA40" i="2"/>
  <c r="L40" i="2"/>
  <c r="J40" i="2"/>
  <c r="BE38" i="2"/>
  <c r="BD38" i="2"/>
  <c r="BC38" i="2"/>
  <c r="BB38" i="2"/>
  <c r="BA38" i="2"/>
  <c r="AZ38" i="2"/>
  <c r="AY38" i="2"/>
  <c r="AX38" i="2"/>
  <c r="AW38" i="2"/>
  <c r="AV38" i="2"/>
  <c r="AU38" i="2"/>
  <c r="AT38" i="2"/>
  <c r="AS38" i="2"/>
  <c r="AR38" i="2"/>
  <c r="AQ38" i="2"/>
  <c r="AP38" i="2"/>
  <c r="AO38" i="2"/>
  <c r="AN38" i="2"/>
  <c r="AM38" i="2"/>
  <c r="AL38" i="2"/>
  <c r="AK38" i="2"/>
  <c r="AJ38" i="2"/>
  <c r="AI38" i="2"/>
  <c r="AH38" i="2"/>
  <c r="AG38" i="2"/>
  <c r="AF38" i="2"/>
  <c r="AE38" i="2"/>
  <c r="AD38" i="2"/>
  <c r="AC38" i="2"/>
  <c r="AB38" i="2"/>
  <c r="AA38" i="2"/>
  <c r="BF38" i="2" s="1"/>
  <c r="BH38" i="2" s="1"/>
  <c r="L38" i="2"/>
  <c r="J38" i="2"/>
  <c r="BE36" i="2"/>
  <c r="BD36" i="2"/>
  <c r="BC36" i="2"/>
  <c r="BB36" i="2"/>
  <c r="BA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L36" i="2"/>
  <c r="J36" i="2"/>
  <c r="BE34" i="2"/>
  <c r="BD34" i="2"/>
  <c r="BC34" i="2"/>
  <c r="BB34" i="2"/>
  <c r="BA34" i="2"/>
  <c r="AZ34" i="2"/>
  <c r="AY34" i="2"/>
  <c r="AX34" i="2"/>
  <c r="AW34" i="2"/>
  <c r="AV34" i="2"/>
  <c r="AU34" i="2"/>
  <c r="AT34" i="2"/>
  <c r="AS34" i="2"/>
  <c r="AR34" i="2"/>
  <c r="AQ34" i="2"/>
  <c r="AP34" i="2"/>
  <c r="AO34" i="2"/>
  <c r="AN34" i="2"/>
  <c r="AM34" i="2"/>
  <c r="AL34" i="2"/>
  <c r="AK34" i="2"/>
  <c r="AJ34" i="2"/>
  <c r="AI34" i="2"/>
  <c r="AH34" i="2"/>
  <c r="AG34" i="2"/>
  <c r="AF34" i="2"/>
  <c r="AE34" i="2"/>
  <c r="AD34" i="2"/>
  <c r="AC34" i="2"/>
  <c r="AB34" i="2"/>
  <c r="AA34" i="2"/>
  <c r="BF34" i="2" s="1"/>
  <c r="BH34" i="2" s="1"/>
  <c r="L34" i="2"/>
  <c r="J34" i="2"/>
  <c r="BE32" i="2"/>
  <c r="BD32" i="2"/>
  <c r="BC32" i="2"/>
  <c r="BB32" i="2"/>
  <c r="BA32" i="2"/>
  <c r="AZ32" i="2"/>
  <c r="AY32" i="2"/>
  <c r="AX32" i="2"/>
  <c r="AW32" i="2"/>
  <c r="AV32" i="2"/>
  <c r="AU32" i="2"/>
  <c r="AT32" i="2"/>
  <c r="AS32" i="2"/>
  <c r="AR32" i="2"/>
  <c r="AQ32" i="2"/>
  <c r="AP32" i="2"/>
  <c r="AO32" i="2"/>
  <c r="AN32" i="2"/>
  <c r="AM32" i="2"/>
  <c r="AL32" i="2"/>
  <c r="AK32" i="2"/>
  <c r="AJ32" i="2"/>
  <c r="AI32" i="2"/>
  <c r="AH32" i="2"/>
  <c r="AG32" i="2"/>
  <c r="AF32" i="2"/>
  <c r="AE32" i="2"/>
  <c r="AD32" i="2"/>
  <c r="AC32" i="2"/>
  <c r="AB32" i="2"/>
  <c r="AA32" i="2"/>
  <c r="L32" i="2"/>
  <c r="J32" i="2"/>
  <c r="BE30" i="2"/>
  <c r="BD30" i="2"/>
  <c r="BC30" i="2"/>
  <c r="BB30" i="2"/>
  <c r="BA30" i="2"/>
  <c r="AZ30" i="2"/>
  <c r="AY30" i="2"/>
  <c r="AX30" i="2"/>
  <c r="AW30" i="2"/>
  <c r="AV30" i="2"/>
  <c r="AU30" i="2"/>
  <c r="AT30" i="2"/>
  <c r="AS30" i="2"/>
  <c r="AR30" i="2"/>
  <c r="AQ30" i="2"/>
  <c r="AP30" i="2"/>
  <c r="AO30" i="2"/>
  <c r="AN30" i="2"/>
  <c r="AM30" i="2"/>
  <c r="AL30" i="2"/>
  <c r="AK30" i="2"/>
  <c r="AJ30" i="2"/>
  <c r="AI30" i="2"/>
  <c r="AH30" i="2"/>
  <c r="AG30" i="2"/>
  <c r="AF30" i="2"/>
  <c r="AE30" i="2"/>
  <c r="AD30" i="2"/>
  <c r="AC30" i="2"/>
  <c r="AB30" i="2"/>
  <c r="AA30" i="2"/>
  <c r="BF30" i="2" s="1"/>
  <c r="BH30" i="2" s="1"/>
  <c r="L30" i="2"/>
  <c r="J30" i="2"/>
  <c r="BE28" i="2"/>
  <c r="BD28" i="2"/>
  <c r="BC28" i="2"/>
  <c r="BB28" i="2"/>
  <c r="BA28" i="2"/>
  <c r="AZ28" i="2"/>
  <c r="AY28" i="2"/>
  <c r="AX28" i="2"/>
  <c r="AW28" i="2"/>
  <c r="AV28" i="2"/>
  <c r="AU28" i="2"/>
  <c r="AT28" i="2"/>
  <c r="AS28" i="2"/>
  <c r="AR28" i="2"/>
  <c r="AQ28" i="2"/>
  <c r="AP28" i="2"/>
  <c r="AO28" i="2"/>
  <c r="AN28" i="2"/>
  <c r="AM28" i="2"/>
  <c r="AL28" i="2"/>
  <c r="AK28" i="2"/>
  <c r="AJ28" i="2"/>
  <c r="AI28" i="2"/>
  <c r="AH28" i="2"/>
  <c r="AG28" i="2"/>
  <c r="AF28" i="2"/>
  <c r="AE28" i="2"/>
  <c r="AD28" i="2"/>
  <c r="AC28" i="2"/>
  <c r="AB28" i="2"/>
  <c r="AA28" i="2"/>
  <c r="L28" i="2"/>
  <c r="J28" i="2"/>
  <c r="BE26" i="2"/>
  <c r="BD26" i="2"/>
  <c r="BC26" i="2"/>
  <c r="BB26" i="2"/>
  <c r="BA26" i="2"/>
  <c r="AZ26" i="2"/>
  <c r="AY26" i="2"/>
  <c r="AX26" i="2"/>
  <c r="AW26" i="2"/>
  <c r="AV26" i="2"/>
  <c r="AU26" i="2"/>
  <c r="AT26" i="2"/>
  <c r="AS26" i="2"/>
  <c r="AR26" i="2"/>
  <c r="AQ26" i="2"/>
  <c r="AP26" i="2"/>
  <c r="AO26" i="2"/>
  <c r="AN26" i="2"/>
  <c r="AM26" i="2"/>
  <c r="AL26" i="2"/>
  <c r="AK26" i="2"/>
  <c r="AJ26" i="2"/>
  <c r="AI26" i="2"/>
  <c r="AH26" i="2"/>
  <c r="AG26" i="2"/>
  <c r="AF26" i="2"/>
  <c r="AE26" i="2"/>
  <c r="AD26" i="2"/>
  <c r="AC26" i="2"/>
  <c r="AB26" i="2"/>
  <c r="AA26" i="2"/>
  <c r="BF26" i="2" s="1"/>
  <c r="BH26" i="2" s="1"/>
  <c r="L26" i="2"/>
  <c r="J26" i="2"/>
  <c r="BE24" i="2"/>
  <c r="BD24" i="2"/>
  <c r="BC24" i="2"/>
  <c r="BB24" i="2"/>
  <c r="BA24" i="2"/>
  <c r="AZ24" i="2"/>
  <c r="AY24" i="2"/>
  <c r="AX24" i="2"/>
  <c r="AW24" i="2"/>
  <c r="AV24" i="2"/>
  <c r="AU24" i="2"/>
  <c r="AT24" i="2"/>
  <c r="AS24" i="2"/>
  <c r="AR24" i="2"/>
  <c r="AQ24" i="2"/>
  <c r="AP24" i="2"/>
  <c r="AO24" i="2"/>
  <c r="AN24" i="2"/>
  <c r="AM24" i="2"/>
  <c r="AL24" i="2"/>
  <c r="AK24" i="2"/>
  <c r="AJ24" i="2"/>
  <c r="AI24" i="2"/>
  <c r="AH24" i="2"/>
  <c r="AG24" i="2"/>
  <c r="AF24" i="2"/>
  <c r="AE24" i="2"/>
  <c r="AD24" i="2"/>
  <c r="AC24" i="2"/>
  <c r="AB24" i="2"/>
  <c r="AA24" i="2"/>
  <c r="L24" i="2"/>
  <c r="J24" i="2"/>
  <c r="BE22" i="2"/>
  <c r="BD22" i="2"/>
  <c r="BC22" i="2"/>
  <c r="BB22" i="2"/>
  <c r="BA22" i="2"/>
  <c r="AZ22" i="2"/>
  <c r="AY22" i="2"/>
  <c r="AX22" i="2"/>
  <c r="AW22" i="2"/>
  <c r="AV22" i="2"/>
  <c r="AU22" i="2"/>
  <c r="AT22" i="2"/>
  <c r="AS22" i="2"/>
  <c r="AR22" i="2"/>
  <c r="AQ22" i="2"/>
  <c r="AP22" i="2"/>
  <c r="AO22" i="2"/>
  <c r="AN22" i="2"/>
  <c r="AM22" i="2"/>
  <c r="AL22" i="2"/>
  <c r="AK22" i="2"/>
  <c r="AJ22" i="2"/>
  <c r="AI22" i="2"/>
  <c r="AH22" i="2"/>
  <c r="AG22" i="2"/>
  <c r="AF22" i="2"/>
  <c r="AE22" i="2"/>
  <c r="AD22" i="2"/>
  <c r="AC22" i="2"/>
  <c r="AB22" i="2"/>
  <c r="AA22" i="2"/>
  <c r="BF22" i="2" s="1"/>
  <c r="BH22" i="2" s="1"/>
  <c r="L22" i="2"/>
  <c r="J22" i="2"/>
  <c r="BE20" i="2"/>
  <c r="BD20" i="2"/>
  <c r="BC20" i="2"/>
  <c r="BB20" i="2"/>
  <c r="BA20" i="2"/>
  <c r="AZ20" i="2"/>
  <c r="AY20" i="2"/>
  <c r="AX20" i="2"/>
  <c r="AW20" i="2"/>
  <c r="AV20" i="2"/>
  <c r="AU20" i="2"/>
  <c r="AT20" i="2"/>
  <c r="AS20" i="2"/>
  <c r="AR20" i="2"/>
  <c r="AQ20" i="2"/>
  <c r="AP20" i="2"/>
  <c r="AO20" i="2"/>
  <c r="AN20" i="2"/>
  <c r="AM20" i="2"/>
  <c r="AL20" i="2"/>
  <c r="AK20" i="2"/>
  <c r="AJ20" i="2"/>
  <c r="AI20" i="2"/>
  <c r="AH20" i="2"/>
  <c r="AG20" i="2"/>
  <c r="AF20" i="2"/>
  <c r="AE20" i="2"/>
  <c r="AD20" i="2"/>
  <c r="AC20" i="2"/>
  <c r="AB20" i="2"/>
  <c r="AA20" i="2"/>
  <c r="L20" i="2"/>
  <c r="J20" i="2"/>
  <c r="B19" i="2"/>
  <c r="B21" i="2" s="1"/>
  <c r="B23" i="2" s="1"/>
  <c r="B25" i="2" s="1"/>
  <c r="B27" i="2" s="1"/>
  <c r="B29" i="2" s="1"/>
  <c r="B31" i="2" s="1"/>
  <c r="B33" i="2" s="1"/>
  <c r="B35" i="2" s="1"/>
  <c r="B37" i="2" s="1"/>
  <c r="B39" i="2" s="1"/>
  <c r="B41" i="2" s="1"/>
  <c r="B43" i="2" s="1"/>
  <c r="B45" i="2" s="1"/>
  <c r="B47" i="2" s="1"/>
  <c r="B49" i="2" s="1"/>
  <c r="B51" i="2" s="1"/>
  <c r="B53" i="2" s="1"/>
  <c r="B55" i="2" s="1"/>
  <c r="B57" i="2" s="1"/>
  <c r="B59" i="2" s="1"/>
  <c r="B61" i="2" s="1"/>
  <c r="B63" i="2" s="1"/>
  <c r="B65" i="2" s="1"/>
  <c r="B67" i="2" s="1"/>
  <c r="B69" i="2" s="1"/>
  <c r="B71" i="2" s="1"/>
  <c r="B73" i="2" s="1"/>
  <c r="B75" i="2" s="1"/>
  <c r="B77" i="2" s="1"/>
  <c r="B79" i="2" s="1"/>
  <c r="B81" i="2" s="1"/>
  <c r="B83" i="2" s="1"/>
  <c r="B85" i="2" s="1"/>
  <c r="B87" i="2" s="1"/>
  <c r="B89" i="2" s="1"/>
  <c r="B91" i="2" s="1"/>
  <c r="B93" i="2" s="1"/>
  <c r="B95" i="2" s="1"/>
  <c r="B97" i="2" s="1"/>
  <c r="B99" i="2" s="1"/>
  <c r="B101" i="2" s="1"/>
  <c r="B103" i="2" s="1"/>
  <c r="B105" i="2" s="1"/>
  <c r="B107" i="2" s="1"/>
  <c r="B109" i="2" s="1"/>
  <c r="B111" i="2" s="1"/>
  <c r="B113" i="2" s="1"/>
  <c r="B115" i="2" s="1"/>
  <c r="B117" i="2" s="1"/>
  <c r="B119" i="2" s="1"/>
  <c r="B121" i="2" s="1"/>
  <c r="B123" i="2" s="1"/>
  <c r="B125" i="2" s="1"/>
  <c r="B127" i="2" s="1"/>
  <c r="B129" i="2" s="1"/>
  <c r="B131" i="2" s="1"/>
  <c r="B133" i="2" s="1"/>
  <c r="B135" i="2" s="1"/>
  <c r="B137" i="2" s="1"/>
  <c r="B139" i="2" s="1"/>
  <c r="B141" i="2" s="1"/>
  <c r="B143" i="2" s="1"/>
  <c r="B145" i="2" s="1"/>
  <c r="B147" i="2" s="1"/>
  <c r="B149" i="2" s="1"/>
  <c r="B151" i="2" s="1"/>
  <c r="B153" i="2" s="1"/>
  <c r="B155" i="2" s="1"/>
  <c r="B157" i="2" s="1"/>
  <c r="B159" i="2" s="1"/>
  <c r="B161" i="2" s="1"/>
  <c r="B163" i="2" s="1"/>
  <c r="B165" i="2" s="1"/>
  <c r="B167" i="2" s="1"/>
  <c r="B169" i="2" s="1"/>
  <c r="B171" i="2" s="1"/>
  <c r="B173" i="2" s="1"/>
  <c r="B175" i="2" s="1"/>
  <c r="B177" i="2" s="1"/>
  <c r="B179" i="2" s="1"/>
  <c r="B181" i="2" s="1"/>
  <c r="B183" i="2" s="1"/>
  <c r="B185" i="2" s="1"/>
  <c r="B187" i="2" s="1"/>
  <c r="B189" i="2" s="1"/>
  <c r="B191" i="2" s="1"/>
  <c r="B193" i="2" s="1"/>
  <c r="B195" i="2" s="1"/>
  <c r="B197" i="2" s="1"/>
  <c r="B199" i="2" s="1"/>
  <c r="B201" i="2" s="1"/>
  <c r="B203" i="2" s="1"/>
  <c r="B205" i="2" s="1"/>
  <c r="B207" i="2" s="1"/>
  <c r="B209" i="2" s="1"/>
  <c r="B211" i="2" s="1"/>
  <c r="B213" i="2" s="1"/>
  <c r="B215" i="2" s="1"/>
  <c r="BE18" i="2"/>
  <c r="BD18" i="2"/>
  <c r="BC18" i="2"/>
  <c r="BB18" i="2"/>
  <c r="BA18" i="2"/>
  <c r="AZ18" i="2"/>
  <c r="AY18" i="2"/>
  <c r="AX18" i="2"/>
  <c r="AW18" i="2"/>
  <c r="AV18" i="2"/>
  <c r="AU18" i="2"/>
  <c r="AT18" i="2"/>
  <c r="AS18" i="2"/>
  <c r="AR18" i="2"/>
  <c r="AQ18" i="2"/>
  <c r="AP18" i="2"/>
  <c r="AO18" i="2"/>
  <c r="AN18" i="2"/>
  <c r="AM18" i="2"/>
  <c r="AL18" i="2"/>
  <c r="AK18" i="2"/>
  <c r="AJ18" i="2"/>
  <c r="AI18" i="2"/>
  <c r="AH18" i="2"/>
  <c r="AG18" i="2"/>
  <c r="AF18" i="2"/>
  <c r="AE18" i="2"/>
  <c r="AD18" i="2"/>
  <c r="AC18" i="2"/>
  <c r="AB18" i="2"/>
  <c r="AA18" i="2"/>
  <c r="BF18" i="2" s="1"/>
  <c r="BH18" i="2" s="1"/>
  <c r="L18" i="2"/>
  <c r="J18" i="2"/>
  <c r="AG222" i="2" s="1"/>
  <c r="B17" i="2"/>
  <c r="AX15" i="2"/>
  <c r="AX16" i="2" s="1"/>
  <c r="AP15" i="2"/>
  <c r="AP16" i="2" s="1"/>
  <c r="AH15" i="2"/>
  <c r="AH16" i="2" s="1"/>
  <c r="BE14" i="2"/>
  <c r="BE15" i="2" s="1"/>
  <c r="BE16" i="2" s="1"/>
  <c r="BD14" i="2"/>
  <c r="BD15" i="2" s="1"/>
  <c r="BD16" i="2" s="1"/>
  <c r="BC14" i="2"/>
  <c r="BC15" i="2" s="1"/>
  <c r="BC16" i="2" s="1"/>
  <c r="BF12" i="2"/>
  <c r="BI8" i="2"/>
  <c r="AJ2" i="2"/>
  <c r="BB15" i="2" s="1"/>
  <c r="BB16" i="2" s="1"/>
  <c r="AI223" i="2" l="1"/>
  <c r="AC15" i="2"/>
  <c r="AC16" i="2" s="1"/>
  <c r="AS15" i="2"/>
  <c r="AS16" i="2" s="1"/>
  <c r="AK15" i="2"/>
  <c r="AK16" i="2" s="1"/>
  <c r="BA15" i="2"/>
  <c r="BA16" i="2" s="1"/>
  <c r="AD15" i="2"/>
  <c r="AD16" i="2" s="1"/>
  <c r="AL15" i="2"/>
  <c r="AL16" i="2" s="1"/>
  <c r="AT15" i="2"/>
  <c r="AT16" i="2" s="1"/>
  <c r="AZ15" i="2"/>
  <c r="AZ16" i="2" s="1"/>
  <c r="AV15" i="2"/>
  <c r="AV16" i="2" s="1"/>
  <c r="AR15" i="2"/>
  <c r="AR16" i="2" s="1"/>
  <c r="AN15" i="2"/>
  <c r="AN16" i="2" s="1"/>
  <c r="AJ15" i="2"/>
  <c r="AJ16" i="2" s="1"/>
  <c r="AF15" i="2"/>
  <c r="AF16" i="2" s="1"/>
  <c r="AB15" i="2"/>
  <c r="AB16" i="2" s="1"/>
  <c r="AY15" i="2"/>
  <c r="AY16" i="2" s="1"/>
  <c r="AU15" i="2"/>
  <c r="AU16" i="2" s="1"/>
  <c r="AQ15" i="2"/>
  <c r="AQ16" i="2" s="1"/>
  <c r="AM15" i="2"/>
  <c r="AM16" i="2" s="1"/>
  <c r="AI15" i="2"/>
  <c r="AI16" i="2" s="1"/>
  <c r="AE15" i="2"/>
  <c r="AE16" i="2" s="1"/>
  <c r="AA15" i="2"/>
  <c r="AA16" i="2" s="1"/>
  <c r="AG15" i="2"/>
  <c r="AG16" i="2" s="1"/>
  <c r="AO15" i="2"/>
  <c r="AO16" i="2" s="1"/>
  <c r="AW15" i="2"/>
  <c r="AW16" i="2" s="1"/>
  <c r="BF20" i="2"/>
  <c r="BH20" i="2" s="1"/>
  <c r="BF24" i="2"/>
  <c r="BH24" i="2" s="1"/>
  <c r="BF28" i="2"/>
  <c r="BH28" i="2" s="1"/>
  <c r="BF32" i="2"/>
  <c r="BH32" i="2" s="1"/>
  <c r="BF36" i="2"/>
  <c r="BH36" i="2" s="1"/>
  <c r="BF40" i="2"/>
  <c r="BH40" i="2" s="1"/>
  <c r="BF44" i="2"/>
  <c r="BH44" i="2" s="1"/>
  <c r="BF48" i="2"/>
  <c r="BH48" i="2" s="1"/>
  <c r="BF52" i="2"/>
  <c r="BH52" i="2" s="1"/>
  <c r="BF56" i="2"/>
  <c r="BH56" i="2" s="1"/>
  <c r="BF60" i="2"/>
  <c r="BH60" i="2" s="1"/>
  <c r="BF64" i="2"/>
  <c r="BH64" i="2" s="1"/>
  <c r="BF68" i="2"/>
  <c r="BH68" i="2" s="1"/>
  <c r="AI224" i="2"/>
  <c r="Q225" i="2"/>
  <c r="Q224" i="2"/>
  <c r="Q223" i="2"/>
  <c r="AI222" i="2"/>
  <c r="AI225" i="2"/>
  <c r="AG225" i="2"/>
  <c r="AG224" i="2"/>
  <c r="AG223" i="2"/>
  <c r="S222" i="2"/>
  <c r="S225" i="2"/>
  <c r="S224" i="2"/>
  <c r="S223" i="2"/>
  <c r="Q222" i="2"/>
  <c r="Q226" i="2" s="1"/>
  <c r="AO236" i="2"/>
  <c r="AZ222" i="2" s="1"/>
  <c r="BE222" i="2" s="1"/>
  <c r="AE230" i="2"/>
  <c r="AJ230" i="2"/>
  <c r="AG226" i="2" l="1"/>
  <c r="AI226" i="2"/>
  <c r="S226" i="2"/>
</calcChain>
</file>

<file path=xl/sharedStrings.xml><?xml version="1.0" encoding="utf-8"?>
<sst xmlns="http://schemas.openxmlformats.org/spreadsheetml/2006/main" count="3566" uniqueCount="1380">
  <si>
    <t>□</t>
  </si>
  <si>
    <t>定員超過利用・人員基準欠如に該当していないこと。</t>
    <phoneticPr fontId="7"/>
  </si>
  <si>
    <t>定員超過利用・人員基準欠如に該当していないこと。</t>
  </si>
  <si>
    <t>・職員に関する記録
・常勤換算方法により算出した前年度(３月を除く)の平均の記録
・職員勤務表
・職員履歴書</t>
  </si>
  <si>
    <t xml:space="preserve">
サービス提供体制強化加算</t>
  </si>
  <si>
    <t>③当該施設内に安全管理部門を設置し、組織的に安全対策を実施する体制が整備されていること。</t>
    <rPh sb="1" eb="3">
      <t>トウガイ</t>
    </rPh>
    <rPh sb="3" eb="5">
      <t>シセツ</t>
    </rPh>
    <rPh sb="5" eb="6">
      <t>ナイ</t>
    </rPh>
    <rPh sb="7" eb="9">
      <t>アンゼン</t>
    </rPh>
    <rPh sb="9" eb="11">
      <t>カンリ</t>
    </rPh>
    <rPh sb="11" eb="13">
      <t>ブモン</t>
    </rPh>
    <rPh sb="14" eb="16">
      <t>セッチ</t>
    </rPh>
    <rPh sb="18" eb="21">
      <t>ソシキテキ</t>
    </rPh>
    <rPh sb="22" eb="24">
      <t>アンゼン</t>
    </rPh>
    <rPh sb="24" eb="26">
      <t>タイサク</t>
    </rPh>
    <rPh sb="27" eb="29">
      <t>ジッシ</t>
    </rPh>
    <rPh sb="31" eb="33">
      <t>タイセイ</t>
    </rPh>
    <rPh sb="34" eb="36">
      <t>セイビ</t>
    </rPh>
    <phoneticPr fontId="7"/>
  </si>
  <si>
    <t>②基準第155条第1項第4号に規定する担当者が安全対策に係る外部における研修を受けていること。</t>
    <rPh sb="1" eb="3">
      <t>キジュン</t>
    </rPh>
    <rPh sb="3" eb="4">
      <t>ダイ</t>
    </rPh>
    <rPh sb="7" eb="8">
      <t>ジョウ</t>
    </rPh>
    <rPh sb="8" eb="9">
      <t>ダイ</t>
    </rPh>
    <rPh sb="10" eb="11">
      <t>コウ</t>
    </rPh>
    <rPh sb="11" eb="12">
      <t>ダイ</t>
    </rPh>
    <rPh sb="13" eb="14">
      <t>ゴウ</t>
    </rPh>
    <rPh sb="15" eb="17">
      <t>キテイ</t>
    </rPh>
    <rPh sb="19" eb="22">
      <t>タントウシャ</t>
    </rPh>
    <rPh sb="23" eb="25">
      <t>アンゼン</t>
    </rPh>
    <rPh sb="25" eb="27">
      <t>タイサク</t>
    </rPh>
    <rPh sb="28" eb="29">
      <t>カカ</t>
    </rPh>
    <rPh sb="30" eb="32">
      <t>ガイブ</t>
    </rPh>
    <rPh sb="36" eb="38">
      <t>ケンシュウ</t>
    </rPh>
    <rPh sb="39" eb="40">
      <t>ウ</t>
    </rPh>
    <phoneticPr fontId="7"/>
  </si>
  <si>
    <t>①基準第155条第1項に規定する基準に適合していること。</t>
    <rPh sb="1" eb="3">
      <t>キジュン</t>
    </rPh>
    <rPh sb="3" eb="4">
      <t>ダイ</t>
    </rPh>
    <rPh sb="7" eb="8">
      <t>ジョウ</t>
    </rPh>
    <rPh sb="8" eb="9">
      <t>ダイ</t>
    </rPh>
    <rPh sb="10" eb="11">
      <t>コウ</t>
    </rPh>
    <rPh sb="12" eb="14">
      <t>キテイ</t>
    </rPh>
    <rPh sb="16" eb="18">
      <t>キジュン</t>
    </rPh>
    <rPh sb="19" eb="21">
      <t>テキゴウ</t>
    </rPh>
    <phoneticPr fontId="7"/>
  </si>
  <si>
    <t>施設基準第四十五の二
※いずれにも適合すること。</t>
    <rPh sb="0" eb="2">
      <t>シセツ</t>
    </rPh>
    <rPh sb="2" eb="4">
      <t>キジュン</t>
    </rPh>
    <rPh sb="4" eb="5">
      <t>ダイ</t>
    </rPh>
    <rPh sb="5" eb="8">
      <t>４５</t>
    </rPh>
    <rPh sb="9" eb="10">
      <t>２</t>
    </rPh>
    <rPh sb="17" eb="19">
      <t>テキゴウ</t>
    </rPh>
    <phoneticPr fontId="7"/>
  </si>
  <si>
    <t>・事故に関する記録
・研修の記録</t>
    <phoneticPr fontId="7"/>
  </si>
  <si>
    <t>別に厚生労働大臣が定める基準に適合しているものとして市町村長に届け出た施設において、サービスの提供を行った場合、入所初日に限り20単位を加算していますか。</t>
    <rPh sb="0" eb="1">
      <t>ベツ</t>
    </rPh>
    <rPh sb="26" eb="28">
      <t>シチョウ</t>
    </rPh>
    <rPh sb="28" eb="30">
      <t>ソンチョウ</t>
    </rPh>
    <rPh sb="31" eb="32">
      <t>トド</t>
    </rPh>
    <rPh sb="33" eb="34">
      <t>デ</t>
    </rPh>
    <rPh sb="35" eb="37">
      <t>シセツ</t>
    </rPh>
    <rPh sb="47" eb="49">
      <t>テイキョウ</t>
    </rPh>
    <rPh sb="50" eb="51">
      <t>オコナ</t>
    </rPh>
    <rPh sb="53" eb="55">
      <t>バアイ</t>
    </rPh>
    <rPh sb="56" eb="58">
      <t>ニュウショ</t>
    </rPh>
    <rPh sb="58" eb="60">
      <t>ショニチ</t>
    </rPh>
    <rPh sb="61" eb="62">
      <t>カギ</t>
    </rPh>
    <rPh sb="65" eb="67">
      <t>タンイ</t>
    </rPh>
    <rPh sb="68" eb="70">
      <t>カサン</t>
    </rPh>
    <phoneticPr fontId="7"/>
  </si>
  <si>
    <t>安全対策体制加算</t>
    <rPh sb="0" eb="2">
      <t>アンゼン</t>
    </rPh>
    <rPh sb="2" eb="4">
      <t>タイサク</t>
    </rPh>
    <rPh sb="4" eb="6">
      <t>タイセイ</t>
    </rPh>
    <rPh sb="6" eb="8">
      <t>カサン</t>
    </rPh>
    <phoneticPr fontId="7"/>
  </si>
  <si>
    <t>③①に規定する情報に加えて、入所者ごとの疾病の状況等の情報を、厚生労働省に提出していること。</t>
    <rPh sb="3" eb="5">
      <t>キテイ</t>
    </rPh>
    <rPh sb="7" eb="9">
      <t>ジョウホウ</t>
    </rPh>
    <rPh sb="10" eb="11">
      <t>クワ</t>
    </rPh>
    <rPh sb="14" eb="17">
      <t>ニュウショシャ</t>
    </rPh>
    <rPh sb="20" eb="22">
      <t>シッペイ</t>
    </rPh>
    <rPh sb="23" eb="25">
      <t>ジョウキョウ</t>
    </rPh>
    <rPh sb="25" eb="26">
      <t>トウ</t>
    </rPh>
    <rPh sb="27" eb="29">
      <t>ジョウホウ</t>
    </rPh>
    <rPh sb="31" eb="33">
      <t>コウセイ</t>
    </rPh>
    <rPh sb="33" eb="36">
      <t>ロウドウショウ</t>
    </rPh>
    <rPh sb="37" eb="39">
      <t>テイシュツ</t>
    </rPh>
    <phoneticPr fontId="7"/>
  </si>
  <si>
    <t>①入所者ごとのADL値、栄養状態、口腔機能、認知症の状況その他の入所者の心身の状況等に係る基本的な情報を、厚生労働省に提出していること。</t>
  </si>
  <si>
    <t>・入所者の心身の状況等に係る基本的な情報の記録
・施設サービス計画</t>
    <rPh sb="5" eb="7">
      <t>シンシン</t>
    </rPh>
    <rPh sb="8" eb="10">
      <t>ジョウキョウ</t>
    </rPh>
    <rPh sb="10" eb="11">
      <t>トウ</t>
    </rPh>
    <rPh sb="12" eb="13">
      <t>カカ</t>
    </rPh>
    <rPh sb="14" eb="17">
      <t>キホンテキ</t>
    </rPh>
    <rPh sb="18" eb="20">
      <t>ジョウホウ</t>
    </rPh>
    <rPh sb="21" eb="23">
      <t>キロク</t>
    </rPh>
    <rPh sb="25" eb="27">
      <t>シセツ</t>
    </rPh>
    <rPh sb="31" eb="33">
      <t>ケイカク</t>
    </rPh>
    <phoneticPr fontId="7"/>
  </si>
  <si>
    <t>別に厚生労働大臣が定める基準に適合しているものとして市町村長に届け出た施設が、入所者に対しサービスを提供した場合は、次に掲げる区分に従い所定単位数を加算していますか。
(1)科学的介護推進体制加算(Ⅰ)…40単位
(2)科学的介護推進体制加算(Ⅱ)…50単位</t>
    <rPh sb="0" eb="1">
      <t>ベツ</t>
    </rPh>
    <rPh sb="2" eb="4">
      <t>コウセイ</t>
    </rPh>
    <rPh sb="4" eb="6">
      <t>ロウドウ</t>
    </rPh>
    <rPh sb="6" eb="8">
      <t>ダイジン</t>
    </rPh>
    <rPh sb="9" eb="10">
      <t>サダ</t>
    </rPh>
    <rPh sb="12" eb="14">
      <t>キジュン</t>
    </rPh>
    <rPh sb="15" eb="17">
      <t>テキゴウ</t>
    </rPh>
    <rPh sb="33" eb="34">
      <t>デ</t>
    </rPh>
    <rPh sb="35" eb="37">
      <t>シセツ</t>
    </rPh>
    <rPh sb="43" eb="44">
      <t>タイ</t>
    </rPh>
    <rPh sb="50" eb="52">
      <t>テイキョウ</t>
    </rPh>
    <rPh sb="54" eb="56">
      <t>バアイ</t>
    </rPh>
    <rPh sb="58" eb="59">
      <t>ツギ</t>
    </rPh>
    <rPh sb="60" eb="61">
      <t>カカ</t>
    </rPh>
    <rPh sb="63" eb="65">
      <t>クブン</t>
    </rPh>
    <rPh sb="66" eb="67">
      <t>シタガ</t>
    </rPh>
    <rPh sb="68" eb="70">
      <t>ショテイ</t>
    </rPh>
    <rPh sb="70" eb="72">
      <t>タンイ</t>
    </rPh>
    <rPh sb="72" eb="73">
      <t>スウ</t>
    </rPh>
    <rPh sb="74" eb="76">
      <t>カサン</t>
    </rPh>
    <phoneticPr fontId="7"/>
  </si>
  <si>
    <t>科学的介護
推進体制加算</t>
    <rPh sb="0" eb="3">
      <t>カガクテキ</t>
    </rPh>
    <rPh sb="3" eb="5">
      <t>カイゴ</t>
    </rPh>
    <rPh sb="6" eb="8">
      <t>スイシン</t>
    </rPh>
    <rPh sb="8" eb="10">
      <t>タイセイ</t>
    </rPh>
    <rPh sb="10" eb="12">
      <t>カサン</t>
    </rPh>
    <phoneticPr fontId="7"/>
  </si>
  <si>
    <t>□</t>
    <phoneticPr fontId="7"/>
  </si>
  <si>
    <t>④医師が自立支援に係る支援計画の策定等に参加していること。</t>
    <phoneticPr fontId="7"/>
  </si>
  <si>
    <t>③①の医学的評価に基づき、少なくとも3か月に1回、入所者ごとに支援計画を見直していること。</t>
    <rPh sb="20" eb="21">
      <t>ゲツ</t>
    </rPh>
    <rPh sb="23" eb="24">
      <t>カイ</t>
    </rPh>
    <phoneticPr fontId="7"/>
  </si>
  <si>
    <t>②①の医学的評価の結果、自立支援の促進が必要であるとされた入所者ごとに、医師、看護職員、介護職員、介護支援専門員その他の職種の者が共同して、自立支援に係る支援計画を策定
し、支援計画に従ったケアを実施していること。</t>
    <phoneticPr fontId="7"/>
  </si>
  <si>
    <t>基準告示
七十一の四
※次のいずれにも適合すること。</t>
    <rPh sb="12" eb="13">
      <t>ツギ</t>
    </rPh>
    <rPh sb="19" eb="21">
      <t>テキゴウ</t>
    </rPh>
    <phoneticPr fontId="7"/>
  </si>
  <si>
    <t>・自立支援に係る記録</t>
    <rPh sb="1" eb="3">
      <t>ジリツ</t>
    </rPh>
    <rPh sb="3" eb="5">
      <t>シエン</t>
    </rPh>
    <rPh sb="6" eb="7">
      <t>カカ</t>
    </rPh>
    <rPh sb="8" eb="10">
      <t>キロク</t>
    </rPh>
    <phoneticPr fontId="7"/>
  </si>
  <si>
    <t>自立支援促進加算</t>
    <rPh sb="0" eb="2">
      <t>ジリツ</t>
    </rPh>
    <rPh sb="2" eb="4">
      <t>シエン</t>
    </rPh>
    <rPh sb="4" eb="6">
      <t>ソクシン</t>
    </rPh>
    <rPh sb="6" eb="8">
      <t>カサン</t>
    </rPh>
    <phoneticPr fontId="7"/>
  </si>
  <si>
    <t>・排せつ支援に係る記録</t>
    <rPh sb="1" eb="2">
      <t>ハイ</t>
    </rPh>
    <rPh sb="4" eb="6">
      <t>シエン</t>
    </rPh>
    <rPh sb="7" eb="8">
      <t>カカ</t>
    </rPh>
    <rPh sb="9" eb="11">
      <t>キロク</t>
    </rPh>
    <phoneticPr fontId="7"/>
  </si>
  <si>
    <t>排せつ支援加算</t>
  </si>
  <si>
    <t>褥瘡マネジメント加算</t>
  </si>
  <si>
    <t>･医師の判断の記録
･入所者に関する記録</t>
  </si>
  <si>
    <t>認知症行動・心理症状緊急対応加算</t>
  </si>
  <si>
    <t>･入所者に関する記録
･認知症ケアに関する研修計画
･認知症ケアに関する伝達又は技術指導会議の記録
･資格証</t>
  </si>
  <si>
    <t>基準告示に適合しているものとして市町村長に届け出た施設であって、利用者等告示に定める者(※)に対し専門的な認知症ケアを行った場合には、当該基準に掲げる区分に従い、1日につき次に掲げる所定単位数を加算していますか。</t>
    <rPh sb="23" eb="24">
      <t>デ</t>
    </rPh>
    <phoneticPr fontId="7"/>
  </si>
  <si>
    <t>認知症専門ケア加算</t>
  </si>
  <si>
    <t>･平面図
･施設入所者一覧</t>
  </si>
  <si>
    <t>小規模拠点集合型施設加算</t>
  </si>
  <si>
    <t>在宅での生活期間中の介護支援専門員と入所する施設の介護支援専門員との間で情報の交換を十分に行い、双方合意の上介護に関する目標及び方針を定め、入所者又はその家族等に対して当該目標及び方針の内容を説明し、同意を得ていること。</t>
  </si>
  <si>
    <t>基準告示
七十一</t>
  </si>
  <si>
    <t>在宅生活を継続する観点から、複数の者であらかじめ在宅期間及び入所期間(入所期間が３月を超えるときは、３月を限度とする。)を定めて、当該施設の居室を計画的に利用している者</t>
    <rPh sb="41" eb="42">
      <t>ツキ</t>
    </rPh>
    <rPh sb="43" eb="44">
      <t>コ</t>
    </rPh>
    <rPh sb="53" eb="55">
      <t>ゲンド</t>
    </rPh>
    <rPh sb="70" eb="72">
      <t>キョシツ</t>
    </rPh>
    <phoneticPr fontId="7"/>
  </si>
  <si>
    <t>利用者等告示
四十九</t>
  </si>
  <si>
    <t>･在宅期間の介護に関する目標及び方針
･目標及び方針に対する評価
･在宅期間と入所期間に関する同意
･支援チームに関する記録</t>
  </si>
  <si>
    <t>在宅・入所相互利用加算</t>
  </si>
  <si>
    <t>算定日が属する月の前６月間において当該施設から退所した者（在宅・入所相互利用加算を算定しているものを除く。）の総数のうち、当該期間内に退所し、在宅において介護を受けることとなった者（入所期間が１月を超えていた者に限る。）の占める割合が100分の20を超えていること。</t>
    <rPh sb="120" eb="121">
      <t>ブン</t>
    </rPh>
    <phoneticPr fontId="7"/>
  </si>
  <si>
    <t>基準告示
七十
※いずれにも適合すること</t>
  </si>
  <si>
    <t>･入所者家族への支援の記録
･相談援助の記録
･地域包括支援センター等への入所者の介護状況を示す文書
･在宅継続の見込みに関する記録</t>
  </si>
  <si>
    <t>在宅復帰支援機能加算</t>
  </si>
  <si>
    <t>利用者等告示
四十八
※いずれにも適合する利用者</t>
  </si>
  <si>
    <t>(6)配置医師緊急時対応加算施設基準に該当すること。</t>
    <rPh sb="3" eb="5">
      <t>ハイチ</t>
    </rPh>
    <rPh sb="5" eb="7">
      <t>イシ</t>
    </rPh>
    <rPh sb="7" eb="10">
      <t>キンキュウジ</t>
    </rPh>
    <rPh sb="10" eb="12">
      <t>タイオウ</t>
    </rPh>
    <rPh sb="12" eb="14">
      <t>カサン</t>
    </rPh>
    <rPh sb="14" eb="16">
      <t>シセツ</t>
    </rPh>
    <rPh sb="16" eb="18">
      <t>キジュン</t>
    </rPh>
    <rPh sb="19" eb="21">
      <t>ガイトウ</t>
    </rPh>
    <phoneticPr fontId="7"/>
  </si>
  <si>
    <t>(5)看取りを行う際に個室又は静養室の利用が可能となるよう配慮を行うこと。</t>
    <rPh sb="3" eb="5">
      <t>ミト</t>
    </rPh>
    <rPh sb="7" eb="8">
      <t>オコナ</t>
    </rPh>
    <rPh sb="9" eb="10">
      <t>サイ</t>
    </rPh>
    <rPh sb="11" eb="13">
      <t>コシツ</t>
    </rPh>
    <rPh sb="13" eb="14">
      <t>マタ</t>
    </rPh>
    <rPh sb="15" eb="17">
      <t>セイヨウ</t>
    </rPh>
    <rPh sb="17" eb="18">
      <t>シツ</t>
    </rPh>
    <rPh sb="19" eb="21">
      <t>リヨウ</t>
    </rPh>
    <rPh sb="22" eb="24">
      <t>カノウ</t>
    </rPh>
    <rPh sb="29" eb="31">
      <t>ハイリョ</t>
    </rPh>
    <rPh sb="32" eb="33">
      <t>オコナ</t>
    </rPh>
    <phoneticPr fontId="7"/>
  </si>
  <si>
    <t>(4)看取りに関する職員研修を行うこと。</t>
    <phoneticPr fontId="7"/>
  </si>
  <si>
    <t>(3)医師、生活相談員、看護職員、介護職員、管理栄養士、介護支援専門員その他の職種の者による協議の上、看取りの実績を踏まえ指針の見直しを行うこと。</t>
    <rPh sb="6" eb="8">
      <t>セイカツ</t>
    </rPh>
    <rPh sb="8" eb="11">
      <t>ソウダンイン</t>
    </rPh>
    <rPh sb="22" eb="24">
      <t>カンリ</t>
    </rPh>
    <rPh sb="24" eb="27">
      <t>エイヨウシ</t>
    </rPh>
    <phoneticPr fontId="7"/>
  </si>
  <si>
    <t>(2)看取りに関する指針を定め、入居の際に利用者又はその家族等に説明し、同意を得ていること。</t>
    <phoneticPr fontId="7"/>
  </si>
  <si>
    <t>(1)常勤の看護師を1名以上配置し、当該施設の看護職員により、又は病院、診療所もしくは訪問看護ステーションの看護職員との連携により、24時間連絡できる体制を確保していること。</t>
    <rPh sb="3" eb="5">
      <t>ジョウキン</t>
    </rPh>
    <rPh sb="6" eb="9">
      <t>カンゴシ</t>
    </rPh>
    <rPh sb="11" eb="14">
      <t>メイイジョウ</t>
    </rPh>
    <rPh sb="14" eb="16">
      <t>ハイチ</t>
    </rPh>
    <rPh sb="18" eb="20">
      <t>トウガイ</t>
    </rPh>
    <rPh sb="20" eb="22">
      <t>シセツ</t>
    </rPh>
    <rPh sb="23" eb="25">
      <t>カンゴ</t>
    </rPh>
    <rPh sb="25" eb="27">
      <t>ショクイン</t>
    </rPh>
    <rPh sb="31" eb="32">
      <t>マタ</t>
    </rPh>
    <rPh sb="33" eb="35">
      <t>ビョウイン</t>
    </rPh>
    <rPh sb="36" eb="39">
      <t>シンリョウジョ</t>
    </rPh>
    <rPh sb="43" eb="45">
      <t>ホウモン</t>
    </rPh>
    <rPh sb="45" eb="47">
      <t>カンゴ</t>
    </rPh>
    <rPh sb="54" eb="56">
      <t>カンゴ</t>
    </rPh>
    <rPh sb="56" eb="58">
      <t>ショクイン</t>
    </rPh>
    <rPh sb="60" eb="62">
      <t>レンケイ</t>
    </rPh>
    <rPh sb="68" eb="70">
      <t>ジカン</t>
    </rPh>
    <rPh sb="70" eb="72">
      <t>レンラク</t>
    </rPh>
    <rPh sb="75" eb="77">
      <t>タイセイ</t>
    </rPh>
    <rPh sb="78" eb="80">
      <t>カクホ</t>
    </rPh>
    <phoneticPr fontId="7"/>
  </si>
  <si>
    <t>施設基準
四十五
看取り介護加算(Ⅰ)…(1)～(5)すべてを満たす場合
看取り介護加算(Ⅱ)
…(1)～(6)すべてを満たす場合</t>
    <rPh sb="3" eb="5">
      <t>ハイチ</t>
    </rPh>
    <rPh sb="5" eb="8">
      <t>４５</t>
    </rPh>
    <rPh sb="10" eb="12">
      <t>タイオウ</t>
    </rPh>
    <rPh sb="12" eb="14">
      <t>カサン</t>
    </rPh>
    <rPh sb="14" eb="16">
      <t>シセツ</t>
    </rPh>
    <rPh sb="16" eb="18">
      <t>キジュン</t>
    </rPh>
    <rPh sb="19" eb="21">
      <t>ガイトウ</t>
    </rPh>
    <phoneticPr fontId="7"/>
  </si>
  <si>
    <t>施設基準に適合しているものとして市町村長に届け出た施設において、利用者等告示に適合する利用者について、
・死亡日以前31日以上45日以下…1日につき72単位
・死亡日以前4日以上30日以下…1日につき144単位
・死亡日の前日及び前々日…1日につき780単位
・死亡日…1日につき1,580単位
を死亡月に加算していますか。
ただし、看取り介護加算（Ⅰ）を算定している場合は算定しない。</t>
    <rPh sb="53" eb="56">
      <t>シボウビ</t>
    </rPh>
    <rPh sb="56" eb="58">
      <t>イゼン</t>
    </rPh>
    <rPh sb="60" eb="61">
      <t>ニチ</t>
    </rPh>
    <rPh sb="61" eb="63">
      <t>イジョウ</t>
    </rPh>
    <rPh sb="65" eb="66">
      <t>ニチ</t>
    </rPh>
    <rPh sb="66" eb="68">
      <t>イカ</t>
    </rPh>
    <rPh sb="70" eb="71">
      <t>ニチ</t>
    </rPh>
    <rPh sb="76" eb="78">
      <t>タンイ</t>
    </rPh>
    <rPh sb="167" eb="169">
      <t>ミト</t>
    </rPh>
    <rPh sb="170" eb="172">
      <t>カイゴ</t>
    </rPh>
    <rPh sb="172" eb="174">
      <t>カサン</t>
    </rPh>
    <rPh sb="178" eb="180">
      <t>サンテイ</t>
    </rPh>
    <rPh sb="184" eb="186">
      <t>バアイ</t>
    </rPh>
    <rPh sb="187" eb="189">
      <t>サンテイ</t>
    </rPh>
    <phoneticPr fontId="7"/>
  </si>
  <si>
    <t>看取り介護加算(Ⅱ)</t>
    <phoneticPr fontId="7"/>
  </si>
  <si>
    <t>･医師、看護師との連携が分かる書類
･看取りに関する指針
･看取り加算の加算時期、情報提供に関する同意の記録
･利用者の家族との連絡等の記録</t>
  </si>
  <si>
    <t>看取り介護加算(Ⅰ)</t>
    <phoneticPr fontId="7"/>
  </si>
  <si>
    <t>※施設基準
四十四の二
※いずれにも適合すること</t>
  </si>
  <si>
    <t>・入所者に対する注意事項や病状等についての情報共有、曜日や時間帯ごとの医師との連絡方法、診療を依頼する場合の具体的状況等についての配置医師と施設取り決め
・24時間対応できる体制が確認できるもの
・経過記録等（診療場所、時間、理由）</t>
  </si>
  <si>
    <t>配置医師緊急時対応加算</t>
  </si>
  <si>
    <t>疾病治療の直接手段として、医師の発行する食事せんに基づき提供された適切な栄養量及び内容を有する糖尿病食、腎臓病食、肝臓病食、胃潰瘍食、貧血食、膵臓病食、脂質異常症食、痛風食及び特別な場合の検査食</t>
  </si>
  <si>
    <t>※利用者等告示
四十七</t>
    <phoneticPr fontId="7"/>
  </si>
  <si>
    <t>ハ　定員利用・人員基準に適合していること。</t>
  </si>
  <si>
    <t>ロ　入所者の年齢、心身の状況によって適切な栄養量及び内容の食事の提供が行われていること。</t>
  </si>
  <si>
    <t>イ　食事の提供が管理栄養士又は栄養士によって管理されていること。</t>
  </si>
  <si>
    <t>･食事せん
･利用者に関する記録
･食事の提供に関する記録</t>
  </si>
  <si>
    <t>次のいずれの基準にも適合するものとして市町村長に届け出て当該基準による食事の提供を行う施設が利用者等告示(※)で定める療養食を提供したときは、１日につき３回を限度として、6単位を加算していますか。</t>
    <rPh sb="28" eb="30">
      <t>トウガイ</t>
    </rPh>
    <rPh sb="30" eb="32">
      <t>キジュン</t>
    </rPh>
    <rPh sb="35" eb="37">
      <t>ショクジ</t>
    </rPh>
    <rPh sb="38" eb="40">
      <t>テイキョウ</t>
    </rPh>
    <rPh sb="41" eb="42">
      <t>オコナ</t>
    </rPh>
    <rPh sb="77" eb="78">
      <t>カイ</t>
    </rPh>
    <rPh sb="79" eb="81">
      <t>ゲンド</t>
    </rPh>
    <rPh sb="86" eb="88">
      <t>タンイ</t>
    </rPh>
    <rPh sb="89" eb="91">
      <t>カサン</t>
    </rPh>
    <phoneticPr fontId="7"/>
  </si>
  <si>
    <t>療養食加算</t>
  </si>
  <si>
    <t>⑥入所者ごとの口腔衛生等の管理に係る情報を厚生労働省に提出し、口腔衛生等の管理の実施に当たって、当該情報その他口腔衛生の管理の適切かつ有効な実施のために必要な情報を活用していること。</t>
    <rPh sb="35" eb="36">
      <t>トウ</t>
    </rPh>
    <phoneticPr fontId="7"/>
  </si>
  <si>
    <t>⑤定員超過利用・人員基準欠如に該当していないこと。</t>
    <phoneticPr fontId="7"/>
  </si>
  <si>
    <t>④歯科衛生士が、①における入所者の口腔に関する介護職員からの相談等に必要に応じ対応すること。</t>
    <phoneticPr fontId="7"/>
  </si>
  <si>
    <t>③歯科衛生士が、①における入所者に係る口腔衛生等の管理について、介護職員に対し、具体的な技術的助言及び指導を行うこと。</t>
    <phoneticPr fontId="7"/>
  </si>
  <si>
    <t>②歯科医師の指示を受けた歯科衛生士が、入所者に対し、口腔衛生等の管理を月二回以上行うこと。</t>
    <rPh sb="1" eb="3">
      <t>シカ</t>
    </rPh>
    <rPh sb="3" eb="5">
      <t>イシ</t>
    </rPh>
    <rPh sb="6" eb="8">
      <t>シジ</t>
    </rPh>
    <rPh sb="9" eb="10">
      <t>ウ</t>
    </rPh>
    <rPh sb="12" eb="14">
      <t>シカ</t>
    </rPh>
    <rPh sb="14" eb="17">
      <t>エイセイシ</t>
    </rPh>
    <rPh sb="19" eb="22">
      <t>ニュウショシャ</t>
    </rPh>
    <rPh sb="23" eb="24">
      <t>タイ</t>
    </rPh>
    <rPh sb="26" eb="27">
      <t>クチ</t>
    </rPh>
    <rPh sb="27" eb="28">
      <t>コウ</t>
    </rPh>
    <rPh sb="28" eb="30">
      <t>エイセイ</t>
    </rPh>
    <rPh sb="30" eb="31">
      <t>トウ</t>
    </rPh>
    <rPh sb="32" eb="34">
      <t>カンリ</t>
    </rPh>
    <rPh sb="35" eb="36">
      <t>ツキ</t>
    </rPh>
    <rPh sb="36" eb="37">
      <t>フタ</t>
    </rPh>
    <rPh sb="37" eb="40">
      <t>カイイジョウ</t>
    </rPh>
    <rPh sb="40" eb="41">
      <t>オコナ</t>
    </rPh>
    <phoneticPr fontId="7"/>
  </si>
  <si>
    <t>①歯科医師又は歯科医師の指示を受けた歯科衛生士の技術的助言及び指導に基づき、入所者の口腔衛生等の管理に係る計画が作成されていること。</t>
    <phoneticPr fontId="7"/>
  </si>
  <si>
    <t>基準告示
六十九</t>
    <rPh sb="5" eb="8">
      <t>６９</t>
    </rPh>
    <phoneticPr fontId="7"/>
  </si>
  <si>
    <t>・口腔衛生管理に関する記録</t>
    <rPh sb="1" eb="3">
      <t>コウクウ</t>
    </rPh>
    <rPh sb="3" eb="5">
      <t>エイセイ</t>
    </rPh>
    <rPh sb="5" eb="7">
      <t>カンリ</t>
    </rPh>
    <rPh sb="8" eb="9">
      <t>カン</t>
    </rPh>
    <rPh sb="11" eb="13">
      <t>キロク</t>
    </rPh>
    <phoneticPr fontId="7"/>
  </si>
  <si>
    <t>口腔衛生管理加算</t>
    <rPh sb="0" eb="2">
      <t>コウクウ</t>
    </rPh>
    <rPh sb="2" eb="4">
      <t>エイセイ</t>
    </rPh>
    <rPh sb="4" eb="6">
      <t>カンリ</t>
    </rPh>
    <rPh sb="6" eb="8">
      <t>カサン</t>
    </rPh>
    <phoneticPr fontId="7"/>
  </si>
  <si>
    <t>基準告示
六十七
※いずれにも適合すること</t>
  </si>
  <si>
    <t>･医師の指示書
･経口維持計画書
･地域密着型施設サービス計画書
･利用者に関する記録
･医師への報告書</t>
  </si>
  <si>
    <t>経口維持加算</t>
  </si>
  <si>
    <t>基準告示
六十六</t>
  </si>
  <si>
    <t>･医師の指示書
･経口移行計画書
･地域密着型施設サービス計画書
･利用者に関する記録</t>
  </si>
  <si>
    <t>経口移行加算</t>
  </si>
  <si>
    <t>④入所者ごとの栄養状態等の情報を厚生労働省に提出し、継続的な栄養管理の実施に当たって、当該情報その他継続的な栄養管理の適切かつ有効な実施のために必要な情報を活用していること。</t>
    <phoneticPr fontId="7"/>
  </si>
  <si>
    <t>③②に規定する入所者以外の入所者に対しても、食事の観察の際に変化を把握し、問題があると認められる場合は、早期に対応していること。</t>
    <phoneticPr fontId="7"/>
  </si>
  <si>
    <t>②低栄養状態にある入所者又は低栄養状態のおそれのある入所者に対して、医師、歯科医師、管理栄養士、看護師、介護支援専門員その他の職種の者が共同して作成した栄養ケア計画に従
い、当該入所者の栄養管理をするための食事の観察を定期的に行い、当該入所者ごとの栄養状態、心身の状況及び嗜好を踏まえた食事の調整等を実施すること。</t>
    <phoneticPr fontId="7"/>
  </si>
  <si>
    <t>①管理栄養士を常勤換算方法で、入所者の数を五十で除して得た数以上配置していること。ただし、常勤の栄養士を一名以上配置し、当該栄養士が給食管理を行っている場合にあっては、管理栄養士を常勤換算方法で、入所者の数を七十で除して得た数以上配置していること。</t>
    <phoneticPr fontId="7"/>
  </si>
  <si>
    <t>栄養マネジメント強化加算</t>
    <rPh sb="0" eb="2">
      <t>エイヨウ</t>
    </rPh>
    <rPh sb="8" eb="10">
      <t>キョウカ</t>
    </rPh>
    <rPh sb="10" eb="12">
      <t>カサン</t>
    </rPh>
    <phoneticPr fontId="7"/>
  </si>
  <si>
    <t>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居宅介護支援事業者と連携して退所後の居宅サービス又は地域密着型サービスの利用に関する調整を行った場合に、入所者一人につき１回を限度として算定していますか。</t>
  </si>
  <si>
    <t>(4) 退所前連携加算　　　　　　　　　　500単位</t>
  </si>
  <si>
    <t>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していますか。</t>
  </si>
  <si>
    <t>退所時等相談援助加算</t>
  </si>
  <si>
    <t>　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住地を管轄する市町村及び老人福祉法第20条の７の２に規定する老人介護支援センター(地域包括支援センターでも可)に対して、当該入所者の介護状況を示す文書を添えて当該入所者に係る居宅サービス又は地域密着型サービスに必要な情報を提供した場合に、入所者一人につき１回を限度として算定していますか。</t>
    <phoneticPr fontId="7"/>
  </si>
  <si>
    <t>(3) 退所時相談援助加算　　　　　　　400単位</t>
  </si>
  <si>
    <t>　入所者が退所後にその居宅でなく、他の社会福祉施設等に入所する場合であって、当該入所者の同意を得て、当該社会福祉施設等を訪問し、連絡調整、情報提供を行ったときも、同様に算定していますか。</t>
  </si>
  <si>
    <t>　入所者の退所後30日以内に当該入所者の居宅を訪問し、当該入所者及びその家族等に対して相談援助を行った場合に、退所後1回を限度として算定していますか。　　　　　　　　　　　　　　　　　　　　　　　　　　　　　　　　　　　　　　　　　　　　　　　　　　　　　　　　　　　　　　　　　　　　　　　　　　　　　　　　　　　　　　　　　　　　　　　　　　　　　　　　　　　　　　　　　　　　　　　　　　　　　　　　　　　　　　　　　　　　　　　　　　　　　　　　　　　　　　　　　　　　　　　　　　　　　　　　　　　　　　　　　　　　　　　　　　　　　　　　　　　　　　　　　　　　　　　　　　　</t>
  </si>
  <si>
    <t>(2) 退所後訪問相談援助加算　　　　　460単位　　　　　　　　　　　　　　　　　　　　　　　　　　　　　　　　　　　　　　　　　　　　　　　　　　　　　　　　　　　　　　　　　　　　　　　　　　　　　　　　　　　　　　　　　　　　　　　　　　　　　　　　　　　　　　　　　　　　　　　　　　　　　　　　　　　　　　　　　　　　　　　　　　　　　　　　　　　　　　　</t>
  </si>
  <si>
    <t>　入所者が退所後にその居宅でなく、他の社会福祉施設等（病院、診療所及び介護保険施設を除く。以下同じ。）に入所する場合であって、当該入所者の同意を得て、当該社会福祉施設等を訪問し、連絡調整、情報提供等を行ったときも、同様に算定していますか。　　　　　　　　　　　　　　　　　　　　　　　　　　　　　　　　　　　　　　　　　　　　　　　　　　　　　　　　　　　　　　　　　　　　　　　　　　　　　　　　　　　　　　　　　　　　　　　　　　　　　　　　</t>
  </si>
  <si>
    <t>　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サービスその他の保健医療サービス又は福祉サービスについて相談援助を行った場合に、入所中１回（入所後早期に退所前相談援助の必要があると認められる入所者については、２回）を限度として算定していますか。</t>
    <rPh sb="118" eb="120">
      <t>チイキ</t>
    </rPh>
    <rPh sb="120" eb="122">
      <t>ミッチャク</t>
    </rPh>
    <phoneticPr fontId="7"/>
  </si>
  <si>
    <t>･入所者に関する記録
･居宅又は社会福祉士施設等訪問及び調整の記録
･訪問相談援助の記録</t>
  </si>
  <si>
    <t>(1) 退所前訪問相談援助加算　　　　　460単位</t>
  </si>
  <si>
    <t>再入所時栄養連携加算</t>
  </si>
  <si>
    <t>平18厚告126号
別表7ホ注</t>
    <phoneticPr fontId="7"/>
  </si>
  <si>
    <t>なお、当該施設の併設又は空床利用の短期入所生活介護（単独型の場合であっても、同一の敷地内又は隣接若しくは近隣する敷地であって相互に職員の兼務や施設の共用等が行われている場合を含む。）を利用していた者が日を空けることなく引き続き当該施設に入所した場合については、初期加算は入所直前の短期入所生活介護の利用日数を30日から控除して得た日数に限り算定していますか。</t>
  </si>
  <si>
    <t>初期加算は当該入所者が過去３月間（ただし、「自立度判定基準」によるランクⅢ、Ⅳ又はＭに該当する者の場合は過去１月間とする。）の間に、当該施設に入所したことがない場合に限り算定していますか。</t>
  </si>
  <si>
    <t>※外泊している間は算定できない。
※30日を超える病院又は診療所への入院後に指定地域密着型介護老人福祉施設に再び入所した場合も加算できる。</t>
  </si>
  <si>
    <t xml:space="preserve">･入所者に関する記録
</t>
  </si>
  <si>
    <t>入所した日から起算して30日以内の期間については、初期加算として、１日につき30単位を加算していますか。</t>
    <phoneticPr fontId="7"/>
  </si>
  <si>
    <t>初期加算</t>
  </si>
  <si>
    <t xml:space="preserve">･入所者に関する記録
･医師判断の記録
</t>
  </si>
  <si>
    <t>次のいずれかに該当する者に対しては、多床室入所者として報酬を算定していますか。　　　　　　　　　　　　　　　　　　　　イ　感染症等により、従来型個室への入所が必要であると医師が判断した者であって、従来型個室への入所期間が30日以内であるもの　　　　　　　　　　　　　　　　　　　　　　　　　　　　　ロ　居室の面積が10.65㎡以下である従来型個室に入所する者　　　　　　　　　　　　　　　　　　　　　　　　　　　　　　　　　　ハ　著しい精神症状等により、同室の他の入所者の心身の状況に重大な影響を及ぼすおそれがあるとして、従来型個室への入所が必要であると医師が判断した者</t>
  </si>
  <si>
    <t>従来型個室利用者で多床室の報酬を算定する場合</t>
  </si>
  <si>
    <t>･入所者に関する記録
･領収証</t>
  </si>
  <si>
    <t>平成17年9月30日において従来型個室に入所している者であって、平成17年10月1日以後引き続き従来型個室に入所するもの（平成17年9月1日から同月30日までの間において、特別な室料を支払っていない者に限る。）に対して、多床室入所者として算定していますか。</t>
  </si>
  <si>
    <t>H17.9.30従来型個室入所者の経過措置</t>
  </si>
  <si>
    <t>外泊時在宅サービス利用の費用</t>
  </si>
  <si>
    <t>　ただし、入院又は外泊の初日及び最終日について算定していませんか。</t>
  </si>
  <si>
    <t>･外泊届
･入所者に関する記録</t>
  </si>
  <si>
    <t>　入所者が病院又は診療所への入院を要した場合及び入所者に対して居宅における外泊を認めた場合は、１月につき６日を限度として所定単位数に代えて１日につき246単位を算定していますか。</t>
  </si>
  <si>
    <t>入院・外泊の費用の算定</t>
  </si>
  <si>
    <t>④精神障害
精神保健福祉士又は精神保健福祉法施行令第12条各号に掲げる者</t>
    <rPh sb="12" eb="13">
      <t>シ</t>
    </rPh>
    <phoneticPr fontId="7"/>
  </si>
  <si>
    <t>③知的障害
知的障害者福祉法第14条各号に掲げる者又はこれらに準ずる者</t>
  </si>
  <si>
    <t>②聴覚障害又は言語機能障害
手話通訳等を行うことができる者</t>
  </si>
  <si>
    <t>①視覚障害
点字の指導、点訳、歩行支援等を行うことができる者</t>
  </si>
  <si>
    <t>利用者等告示
四十五</t>
  </si>
  <si>
    <t>視覚、聴覚若しくは言語機能に重度の障害のある者又は重度の知的障害者若しくは精神障害者</t>
    <rPh sb="22" eb="23">
      <t>モノ</t>
    </rPh>
    <phoneticPr fontId="7"/>
  </si>
  <si>
    <t>利用者等告示
四十四</t>
  </si>
  <si>
    <t xml:space="preserve">･入所者に関する記録
･障害者生活支援員の確認書類
</t>
  </si>
  <si>
    <t>障害者生活支援体制の加算</t>
  </si>
  <si>
    <t>･入所者の記録
･療養指導の記録</t>
  </si>
  <si>
    <t>認知症である入所者が全入所者の３分の１以上を占める指定地域密着型介護老人福祉施設において、精神科を担当する医師による定期的な療養指導が月に２回以上行われている場合は、１日につき５単位を所定単位数に加算していますか。</t>
  </si>
  <si>
    <t>精神科医による療養指導の加算</t>
  </si>
  <si>
    <t>･勤務体制一覧表</t>
  </si>
  <si>
    <t>専ら当該施設の職務に従事する常勤の医師を１名以上配置しているものとして市町村長に届け出た場合、１日につき25単位を所定単位数に加算していますか。</t>
  </si>
  <si>
    <t>常勤の医師の配置加算</t>
  </si>
  <si>
    <t>受け入れた若年性認知症利用者ごとに個別の担当者を定めていること。</t>
  </si>
  <si>
    <t>基準告示
六十四</t>
  </si>
  <si>
    <t>･職員勤務一覧表
･入所者の記録</t>
  </si>
  <si>
    <t>若年性認知症入所者受入加算</t>
  </si>
  <si>
    <t>(3)評価対象者の評価対象利用開始月の翌月から起算して6か月目のの月に測定したADL値から評価対象利用開始月に測定したADL値を控除して得た値を用いて算出したADL利得の平均値が1以上であること。</t>
    <rPh sb="3" eb="5">
      <t>ヒョウカ</t>
    </rPh>
    <rPh sb="5" eb="7">
      <t>タイショウ</t>
    </rPh>
    <rPh sb="7" eb="8">
      <t>シャ</t>
    </rPh>
    <rPh sb="9" eb="11">
      <t>ヒョウカ</t>
    </rPh>
    <rPh sb="11" eb="13">
      <t>タイショウ</t>
    </rPh>
    <rPh sb="13" eb="15">
      <t>リヨウ</t>
    </rPh>
    <rPh sb="15" eb="18">
      <t>カイシヅキ</t>
    </rPh>
    <rPh sb="19" eb="21">
      <t>ヨクゲツ</t>
    </rPh>
    <rPh sb="23" eb="25">
      <t>キサン</t>
    </rPh>
    <rPh sb="29" eb="31">
      <t>ゲツメ</t>
    </rPh>
    <rPh sb="33" eb="34">
      <t>ツキ</t>
    </rPh>
    <rPh sb="35" eb="37">
      <t>ソクテイ</t>
    </rPh>
    <rPh sb="42" eb="43">
      <t>チ</t>
    </rPh>
    <rPh sb="45" eb="47">
      <t>ヒョウカ</t>
    </rPh>
    <rPh sb="47" eb="49">
      <t>タイショウ</t>
    </rPh>
    <rPh sb="49" eb="51">
      <t>リヨウ</t>
    </rPh>
    <rPh sb="51" eb="54">
      <t>カイシヅキ</t>
    </rPh>
    <rPh sb="55" eb="57">
      <t>ソクテイ</t>
    </rPh>
    <rPh sb="62" eb="63">
      <t>チ</t>
    </rPh>
    <rPh sb="64" eb="66">
      <t>コウジョ</t>
    </rPh>
    <rPh sb="68" eb="69">
      <t>エ</t>
    </rPh>
    <rPh sb="70" eb="71">
      <t>アタイ</t>
    </rPh>
    <rPh sb="72" eb="73">
      <t>モチ</t>
    </rPh>
    <rPh sb="75" eb="77">
      <t>サンシュツ</t>
    </rPh>
    <rPh sb="82" eb="84">
      <t>リトク</t>
    </rPh>
    <rPh sb="85" eb="88">
      <t>ヘイキンチ</t>
    </rPh>
    <rPh sb="90" eb="92">
      <t>イジョウ</t>
    </rPh>
    <phoneticPr fontId="7"/>
  </si>
  <si>
    <t>(2)評価対象者全員について、評価対象利用期間の初月と、当該月の翌月から起算して6か月目においてADLを評価し、ADL値を測定し、測定した日が属する月ごとに厚生労働省に当該測定を提出していること。</t>
    <rPh sb="3" eb="5">
      <t>ヒョウカ</t>
    </rPh>
    <rPh sb="5" eb="7">
      <t>タイショウ</t>
    </rPh>
    <rPh sb="7" eb="8">
      <t>シャ</t>
    </rPh>
    <rPh sb="8" eb="10">
      <t>ゼンイン</t>
    </rPh>
    <rPh sb="15" eb="17">
      <t>ヒョウカ</t>
    </rPh>
    <rPh sb="17" eb="19">
      <t>タイショウ</t>
    </rPh>
    <rPh sb="19" eb="21">
      <t>リヨウ</t>
    </rPh>
    <rPh sb="21" eb="23">
      <t>キカン</t>
    </rPh>
    <rPh sb="24" eb="26">
      <t>ショゲツ</t>
    </rPh>
    <rPh sb="28" eb="30">
      <t>トウガイ</t>
    </rPh>
    <rPh sb="30" eb="31">
      <t>ツキ</t>
    </rPh>
    <rPh sb="32" eb="34">
      <t>ヨクゲツ</t>
    </rPh>
    <rPh sb="36" eb="38">
      <t>キサン</t>
    </rPh>
    <rPh sb="42" eb="44">
      <t>ゲツメ</t>
    </rPh>
    <rPh sb="52" eb="54">
      <t>ヒョウカ</t>
    </rPh>
    <rPh sb="59" eb="60">
      <t>チ</t>
    </rPh>
    <rPh sb="61" eb="63">
      <t>ソクテイ</t>
    </rPh>
    <rPh sb="65" eb="67">
      <t>ソクテイ</t>
    </rPh>
    <rPh sb="69" eb="70">
      <t>ヒ</t>
    </rPh>
    <rPh sb="71" eb="72">
      <t>ゾク</t>
    </rPh>
    <rPh sb="74" eb="75">
      <t>ツキ</t>
    </rPh>
    <rPh sb="78" eb="80">
      <t>コウセイ</t>
    </rPh>
    <rPh sb="80" eb="83">
      <t>ロウドウショウ</t>
    </rPh>
    <rPh sb="84" eb="86">
      <t>トウガイ</t>
    </rPh>
    <rPh sb="86" eb="88">
      <t>ソクテイ</t>
    </rPh>
    <rPh sb="89" eb="91">
      <t>テイシュツ</t>
    </rPh>
    <phoneticPr fontId="7"/>
  </si>
  <si>
    <t>(1)評価対象者の総数が10人以上であること。</t>
    <rPh sb="3" eb="5">
      <t>ヒョウカ</t>
    </rPh>
    <rPh sb="5" eb="7">
      <t>タイショウ</t>
    </rPh>
    <rPh sb="7" eb="8">
      <t>シャ</t>
    </rPh>
    <rPh sb="9" eb="11">
      <t>ソウスウ</t>
    </rPh>
    <rPh sb="14" eb="15">
      <t>ヒト</t>
    </rPh>
    <rPh sb="15" eb="17">
      <t>イジョウ</t>
    </rPh>
    <phoneticPr fontId="7"/>
  </si>
  <si>
    <t>別に厚生労働大臣が定める基準に適合しているものとして市町村長に届け出た施設において、入所者に対してサービスの提供を行った場合は、評価対象期間の満了日の属する月の翌月から12か月以内の期間に限り、当該基準に掲げる区分に従い、1月につき次に掲げる単位数を加算していますか。
(1)ADL維持等加算(Ⅰ)…30単位
(2)ADL維持等加算(Ⅱ)…60単位</t>
    <rPh sb="0" eb="1">
      <t>ベツ</t>
    </rPh>
    <rPh sb="54" eb="56">
      <t>テイキョウ</t>
    </rPh>
    <rPh sb="141" eb="143">
      <t>イジ</t>
    </rPh>
    <rPh sb="143" eb="144">
      <t>トウ</t>
    </rPh>
    <rPh sb="144" eb="146">
      <t>カサン</t>
    </rPh>
    <rPh sb="152" eb="154">
      <t>タンイ</t>
    </rPh>
    <rPh sb="161" eb="166">
      <t>イジトウカサン</t>
    </rPh>
    <rPh sb="172" eb="174">
      <t>タンイ</t>
    </rPh>
    <phoneticPr fontId="7"/>
  </si>
  <si>
    <t>ADL維持等加算</t>
    <rPh sb="3" eb="5">
      <t>イジ</t>
    </rPh>
    <rPh sb="5" eb="6">
      <t>トウ</t>
    </rPh>
    <rPh sb="6" eb="8">
      <t>カサン</t>
    </rPh>
    <phoneticPr fontId="7"/>
  </si>
  <si>
    <t>･職員名簿
･職員勤務表
･サービス提供の記録</t>
  </si>
  <si>
    <t>平18厚告126号
別表7ニ注12</t>
    <phoneticPr fontId="7"/>
  </si>
  <si>
    <t>個別機能訓練加算</t>
  </si>
  <si>
    <t>(4)指定訪問リハビリテーション事業所、指定通所リハビリテーション事業所又はリハビリテーションを実施している医療提供施設の理学療法士等が当該指定特定施設、指定地域密着型特定施設等を訪問し、当該施設の機能訓練指導員等が共同して入所者の身体の状況等の評価及び個別機能訓練計画の作成を行っていること。</t>
    <rPh sb="68" eb="70">
      <t>トウガイ</t>
    </rPh>
    <rPh sb="70" eb="72">
      <t>シテイ</t>
    </rPh>
    <rPh sb="72" eb="74">
      <t>トクテイ</t>
    </rPh>
    <rPh sb="74" eb="76">
      <t>シセツ</t>
    </rPh>
    <rPh sb="77" eb="79">
      <t>シテイ</t>
    </rPh>
    <rPh sb="79" eb="81">
      <t>チイキ</t>
    </rPh>
    <rPh sb="81" eb="84">
      <t>ミッチャクガタ</t>
    </rPh>
    <rPh sb="84" eb="86">
      <t>トクテイ</t>
    </rPh>
    <rPh sb="86" eb="88">
      <t>シセツ</t>
    </rPh>
    <rPh sb="88" eb="89">
      <t>トウ</t>
    </rPh>
    <rPh sb="90" eb="92">
      <t>ホウモン</t>
    </rPh>
    <rPh sb="94" eb="96">
      <t>トウガイ</t>
    </rPh>
    <rPh sb="96" eb="98">
      <t>シセツ</t>
    </rPh>
    <rPh sb="99" eb="101">
      <t>キノウ</t>
    </rPh>
    <rPh sb="101" eb="103">
      <t>クンレン</t>
    </rPh>
    <rPh sb="103" eb="106">
      <t>シドウイン</t>
    </rPh>
    <rPh sb="106" eb="107">
      <t>トウ</t>
    </rPh>
    <rPh sb="108" eb="110">
      <t>キョウドウ</t>
    </rPh>
    <rPh sb="116" eb="118">
      <t>シンタイ</t>
    </rPh>
    <rPh sb="119" eb="121">
      <t>ジョウキョウ</t>
    </rPh>
    <rPh sb="121" eb="122">
      <t>トウ</t>
    </rPh>
    <rPh sb="123" eb="125">
      <t>ヒョウカ</t>
    </rPh>
    <rPh sb="125" eb="126">
      <t>オヨ</t>
    </rPh>
    <rPh sb="127" eb="129">
      <t>コベツ</t>
    </rPh>
    <rPh sb="129" eb="131">
      <t>キノウ</t>
    </rPh>
    <rPh sb="131" eb="133">
      <t>クンレン</t>
    </rPh>
    <rPh sb="133" eb="135">
      <t>ケイカク</t>
    </rPh>
    <rPh sb="136" eb="138">
      <t>サクセイ</t>
    </rPh>
    <rPh sb="139" eb="140">
      <t>オコナ</t>
    </rPh>
    <phoneticPr fontId="7"/>
  </si>
  <si>
    <t>(3)個別機能訓練計画の進捗状況等について、３月ごとに１回以上評価した上で、入所者又はその家族に対して機能訓練の内容と個別機能訓練計画の進捗状況等を説明し、必要に応じて訓練内容の見直し等を行っていること。</t>
    <rPh sb="51" eb="53">
      <t>キノウ</t>
    </rPh>
    <rPh sb="53" eb="55">
      <t>クンレン</t>
    </rPh>
    <rPh sb="56" eb="58">
      <t>ナイヨウ</t>
    </rPh>
    <phoneticPr fontId="7"/>
  </si>
  <si>
    <t>(2)個別機能訓練計画に基づき、入所者の身体機能又は生活機能の向上を目的とする機能訓練の項目を準備し、機能訓練指導員等が、入所者の心身の状況に応じた機能訓練を適切に提供していること。</t>
  </si>
  <si>
    <t>(1)指定訪問リハビリテーション事業所、指定通所リハビリテーション事業所又はリハビリテーションを実施している医療提供施設の理学療法士や医師等の助言に基づき、当該指定特定施設、指定地域密着型特定施設等の機能訓練指導員等が共同して入所者の身体の状況等の評価及び個別機能訓練計画の作成を行っていること。</t>
    <rPh sb="67" eb="69">
      <t>イシ</t>
    </rPh>
    <rPh sb="71" eb="73">
      <t>ジョゲン</t>
    </rPh>
    <rPh sb="74" eb="75">
      <t>モト</t>
    </rPh>
    <rPh sb="78" eb="80">
      <t>トウガイ</t>
    </rPh>
    <rPh sb="80" eb="82">
      <t>シテイ</t>
    </rPh>
    <rPh sb="82" eb="84">
      <t>トクテイ</t>
    </rPh>
    <rPh sb="84" eb="86">
      <t>シセツ</t>
    </rPh>
    <rPh sb="87" eb="89">
      <t>シテイ</t>
    </rPh>
    <rPh sb="89" eb="91">
      <t>チイキ</t>
    </rPh>
    <rPh sb="91" eb="94">
      <t>ミッチャクガタ</t>
    </rPh>
    <rPh sb="94" eb="96">
      <t>トクテイ</t>
    </rPh>
    <rPh sb="96" eb="98">
      <t>シセツ</t>
    </rPh>
    <rPh sb="98" eb="99">
      <t>トウ</t>
    </rPh>
    <rPh sb="100" eb="102">
      <t>キノウ</t>
    </rPh>
    <rPh sb="102" eb="104">
      <t>クンレン</t>
    </rPh>
    <rPh sb="104" eb="107">
      <t>シドウイン</t>
    </rPh>
    <rPh sb="107" eb="108">
      <t>トウ</t>
    </rPh>
    <rPh sb="109" eb="111">
      <t>キョウドウ</t>
    </rPh>
    <rPh sb="117" eb="119">
      <t>シンタイ</t>
    </rPh>
    <rPh sb="120" eb="122">
      <t>ジョウキョウ</t>
    </rPh>
    <rPh sb="122" eb="123">
      <t>トウ</t>
    </rPh>
    <rPh sb="124" eb="126">
      <t>ヒョウカ</t>
    </rPh>
    <rPh sb="126" eb="127">
      <t>オヨ</t>
    </rPh>
    <rPh sb="128" eb="130">
      <t>コベツ</t>
    </rPh>
    <rPh sb="130" eb="132">
      <t>キノウ</t>
    </rPh>
    <rPh sb="132" eb="134">
      <t>クンレン</t>
    </rPh>
    <rPh sb="134" eb="136">
      <t>ケイカク</t>
    </rPh>
    <rPh sb="137" eb="139">
      <t>サクセイ</t>
    </rPh>
    <rPh sb="140" eb="141">
      <t>オコナ</t>
    </rPh>
    <phoneticPr fontId="7"/>
  </si>
  <si>
    <t>基準告示四十二の四
・生活機能向上連携加算(Ⅰ)…(1)～(3)を満たす場合
・生活機能向上連携加算(Ⅱ)…(2)～(4)を満たす場合</t>
    <rPh sb="8" eb="9">
      <t>４</t>
    </rPh>
    <rPh sb="38" eb="40">
      <t>バアイ</t>
    </rPh>
    <phoneticPr fontId="7"/>
  </si>
  <si>
    <t xml:space="preserve">・施設サービス計画
・入所者に関する記録
・介護給付費請求書
・介護給付費明細書
</t>
  </si>
  <si>
    <t>生活機能向上連携加算</t>
  </si>
  <si>
    <t>次の①から③までに掲げる基準に従い人員を配置していること。
①日中については、準ユニットごとに常時一人以上の介護職員又は看護職員を配置すること。
②夜間及び深夜において、2準ユニットごとに一人以上の介護職員又は看護職員を夜間及び深夜の勤務に従事する職員として配置すること。
③準ユニットごとに、常勤のユニットリーダーを配置すること。</t>
    <phoneticPr fontId="7"/>
  </si>
  <si>
    <t>プライバシーの確保に配慮した個室的なしつらえを整備し、準ユニットごとに利用できる共同生活室を設けていること。</t>
  </si>
  <si>
    <t>12人を標準とする準ユニットにおいてケアを行っていること。</t>
  </si>
  <si>
    <t>施設基準
四十三
※いずれにも適合すること</t>
  </si>
  <si>
    <t>ユニット型介護福祉施設サービスについて、施設基準に適合しているものとして市町村長に届け出た場合は、 1日につき５単位を所定単位数に加算していますか。</t>
  </si>
  <si>
    <t>準ユニットケア加算</t>
  </si>
  <si>
    <t>⑤　④ａ、ｂ又はｃに該当する職員を配置する場合にあっては喀痰吸引等業務の登録（社会福祉士及び介護福祉士法第四十八条の三第一項に規定する登録をいう。）を、④ｄに該当する職員を配置する場合にあっては特定行為業務（社会福祉士及び介護福祉士法附則第二十条第一項に規定する特定行為業務をいう。）の登録（社会福祉士及び介護福祉士法附則第二十条第一項に規定する登録をいう。）を受けていること。</t>
  </si>
  <si>
    <t>ｄ 社会福祉士及び介護福祉士法（昭和六十二年法律第三十号）附則第三条第一項に規定する認定特定行為業務従事者</t>
  </si>
  <si>
    <t>ｃ 新特定登録者であって、介護サービスの基盤強化のための介護保険法等の一部を改正する法律附則第十三条第十一項において準用する同条第五項に規定する新特定登録証の交付を受けている者</t>
  </si>
  <si>
    <t>ｂ 特定登録者であって、介護サービスの基盤強化のための介護保険法等の一部を改正する法律附則第十三条第五項に規定する特定登録証の交付を受けている者</t>
  </si>
  <si>
    <t>ａ 介護福祉士（介護サービスの基盤強化のための介護保険法等の一部を改正する法律（平成二十三年法律第七十二号）附則第十三条第一項に規定する特定登録者（ｂにおいて「特定登録者」という。）及び同条第九項に規定する新特定登録者（ｃにおいて「新特定登録者」という。）を除く。）であって、社会福祉士及び介護福祉士法施行規則（昭和六十二年厚生省令第四十九号）第一条各号に掲げる行為のうちいずれかの行為に係る実地研修を修了している者</t>
  </si>
  <si>
    <t>④　夜勤時間帯を通じて、看護職員又は次のいずれかに該当する職員を一人以上配置していること</t>
  </si>
  <si>
    <t>③　夜勤を行う介護職員・看護職員の数が、最低基準を１以上上回っている場合、ユニット型以外においては（Ⅲ）を、ユニット型においては（Ⅳ）を算定する。</t>
  </si>
  <si>
    <t>夜勤職員配置加算（Ⅲ）及び夜勤職員配置加算（Ⅳ）　</t>
  </si>
  <si>
    <t>②　ただし、次に掲げる要件のいずれかに適合している場合は、平成12年厚生省告示第29号の五のロに規定する夜勤を行う介護職員又は看護職員の数に10分の９を加えた数以上であること。
ａ 入所者の動向を検知できる見守り機器を、当該施設の入所者の数の100分の15以上の数設置していること。
ｂ 見守り機器を安全かつ有効に活用するための委員会を設置し、必要な検討等が行われていること。</t>
  </si>
  <si>
    <t>①　夜勤を行う介護職員・看護職員の数が、最低基準を１以上上回っている場合、ユニット型以外においては（Ⅰ）を、ユニット型においては（Ⅱ）を算定する。</t>
  </si>
  <si>
    <t>夜勤職員配置加算（Ⅰ）及び夜勤職員配置加算（Ⅱ）</t>
  </si>
  <si>
    <t>(1) 夜勤職員配置加算(Ⅰ)イ･･･41単位
(2) 夜勤職員配置加算(Ⅰ)ロ･･･13単位
(3) 夜勤職員配置加算(Ⅱ)イ･･･46単位
(4) 夜勤職員配置加算(Ⅱ)ロ･･･18単位
(5) 夜勤職員配置加算(Ⅲ)イ･･･56単位
(6) 夜勤職員配置加算(Ⅲ)ロ･･･16単位
(7) 夜勤職員配置加算(Ⅳ)イ･･･61単位
(8) 夜勤職員配置加算(Ⅳ)ロ･･･21単位</t>
  </si>
  <si>
    <t>夜勤を行う職員の勤務条件に関する基準を満たすものとして市町村長に届け出た場合、当該基準に掲げる区分に従い、１日につき次に掲げる単位数を所定単位数に加算していますか。ただし、次に掲げるいずれかの加算を算定している場合においては、次に掲げるその他の加算は算定しない。</t>
    <rPh sb="86" eb="87">
      <t>ツギ</t>
    </rPh>
    <rPh sb="88" eb="89">
      <t>カカ</t>
    </rPh>
    <rPh sb="96" eb="98">
      <t>カサン</t>
    </rPh>
    <rPh sb="99" eb="101">
      <t>サンテイ</t>
    </rPh>
    <rPh sb="105" eb="107">
      <t>バアイ</t>
    </rPh>
    <rPh sb="113" eb="114">
      <t>ツギ</t>
    </rPh>
    <rPh sb="115" eb="116">
      <t>カカ</t>
    </rPh>
    <rPh sb="120" eb="121">
      <t>ホカ</t>
    </rPh>
    <rPh sb="122" eb="124">
      <t>カサン</t>
    </rPh>
    <rPh sb="125" eb="127">
      <t>サンテイ</t>
    </rPh>
    <phoneticPr fontId="7"/>
  </si>
  <si>
    <t>夜勤職員配置加算</t>
  </si>
  <si>
    <t>当該指定地域密着型介護老人福祉施設の看護職員により、又は病院若しくは診療所若しくは指定訪問看護ステーションの看護職員との連携により、二十四時間連絡できる体制を確保していること。</t>
    <phoneticPr fontId="7"/>
  </si>
  <si>
    <t>看護職員を常勤換算方法で二名以上配置していること。</t>
    <phoneticPr fontId="7"/>
  </si>
  <si>
    <t>経過的地域密着型介護老人福祉施設入所者生活介護費又はユニット型経過的地域密着型介護老人福祉施設入所者生活介護費を算定していること。</t>
    <phoneticPr fontId="7"/>
  </si>
  <si>
    <t>看護体制加算(Ⅱ)ロ
※いずれにも適合すること</t>
  </si>
  <si>
    <t>地域密着型介護老人福祉施設入所者生活介護費又はユニット型地域密着型介護老人福祉施設入所者生活介護費を算定していること。</t>
    <phoneticPr fontId="7"/>
  </si>
  <si>
    <t>看護体制加算(Ⅱ)イ
※いずれにも適合すること</t>
  </si>
  <si>
    <t>常勤の看護師を一名以上配置していること。</t>
    <phoneticPr fontId="7"/>
  </si>
  <si>
    <t>看護体制加算(Ⅰ)ロ
※いずれにも適合すること</t>
  </si>
  <si>
    <t>看護体制加算(Ⅰ)イ･･･12単位
看護体制加算(Ⅰ)ロ･･･4単位
看護体制加算(Ⅱ)イ･･･23単位
看護体制加算(Ⅱ)ロ･･･8単位</t>
  </si>
  <si>
    <t>施設基準に適合しているものとして市町村長に届け出た場合、当該施設基準に掲げる区分に従い、１日につき次に掲げる単位数を所定単位数に加算していますか。</t>
  </si>
  <si>
    <t>看護体制加算</t>
  </si>
  <si>
    <t>(4)定員超過利用・人員基準欠如に該当していないこと。</t>
    <phoneticPr fontId="7"/>
  </si>
  <si>
    <t>(3)介護福祉士の数が、常勤換算方法で、入所者の数が６又はその端数を増すごとに１以上であること。</t>
  </si>
  <si>
    <t>c　社会福祉士及び介護福祉士法施行規則第一条各号に掲げる行為（口腔内の喀痰吸引等）を必要とする者の占める割合が入所者の百分の十五以上であること。</t>
  </si>
  <si>
    <t>b　算定日の属する月の前六月間又は前十二月間における新規入所者の総数のうち、日常生活に支障を来すおそれのある症状又は行動が認められることから介護を必要とする認知症である者の占める割合が百分の六十五以上であること。</t>
  </si>
  <si>
    <t>a　算定日の属する月の前六月間又は前十二月間における新規入所者の総数のうち、要介護状態区分が要介護四又は要介護五の者の占める割合が百分の七十以上であること。</t>
  </si>
  <si>
    <t>(2)a～cのいずれかに該当すること。</t>
  </si>
  <si>
    <t xml:space="preserve">
※施設基準
四十一
日常生活継続支援加算(Ⅱ)
※(1)～(4)のいずれにも適合すること</t>
    <phoneticPr fontId="7"/>
  </si>
  <si>
    <t>b　介護機器の使用に当たり、介護職員、看護職員、介護支援専門員等が共同して、アセスメント及び入所者の身体の状況等の評価を行い、職員の配置の状況等の見直しを行っていること。</t>
    <rPh sb="2" eb="4">
      <t>カイゴ</t>
    </rPh>
    <rPh sb="4" eb="6">
      <t>キキ</t>
    </rPh>
    <rPh sb="7" eb="9">
      <t>シヨウ</t>
    </rPh>
    <rPh sb="10" eb="11">
      <t>ア</t>
    </rPh>
    <rPh sb="14" eb="16">
      <t>カイゴ</t>
    </rPh>
    <rPh sb="16" eb="18">
      <t>ショクイン</t>
    </rPh>
    <rPh sb="19" eb="21">
      <t>カンゴ</t>
    </rPh>
    <rPh sb="21" eb="23">
      <t>ショクイン</t>
    </rPh>
    <rPh sb="24" eb="26">
      <t>カイゴ</t>
    </rPh>
    <rPh sb="26" eb="28">
      <t>シエン</t>
    </rPh>
    <rPh sb="28" eb="31">
      <t>センモンイン</t>
    </rPh>
    <rPh sb="31" eb="32">
      <t>トウ</t>
    </rPh>
    <rPh sb="33" eb="35">
      <t>キョウドウ</t>
    </rPh>
    <rPh sb="44" eb="45">
      <t>オヨ</t>
    </rPh>
    <rPh sb="46" eb="49">
      <t>ニュウショシャ</t>
    </rPh>
    <rPh sb="50" eb="52">
      <t>シンタイ</t>
    </rPh>
    <rPh sb="53" eb="55">
      <t>ジョウキョウ</t>
    </rPh>
    <rPh sb="55" eb="56">
      <t>トウ</t>
    </rPh>
    <rPh sb="57" eb="59">
      <t>ヒョウカ</t>
    </rPh>
    <rPh sb="60" eb="61">
      <t>オコナ</t>
    </rPh>
    <rPh sb="63" eb="65">
      <t>ショクイン</t>
    </rPh>
    <rPh sb="66" eb="68">
      <t>ハイチ</t>
    </rPh>
    <rPh sb="69" eb="71">
      <t>ジョウキョウ</t>
    </rPh>
    <rPh sb="71" eb="72">
      <t>トウ</t>
    </rPh>
    <rPh sb="73" eb="75">
      <t>ミナオ</t>
    </rPh>
    <rPh sb="77" eb="78">
      <t>オコナ</t>
    </rPh>
    <phoneticPr fontId="7"/>
  </si>
  <si>
    <t>a　業務の効率化及び質の向上又は職員の負担の軽減に資する機器（以下、「介護機器」という）を複数種類使用していること。</t>
    <rPh sb="2" eb="4">
      <t>ギョウム</t>
    </rPh>
    <rPh sb="5" eb="8">
      <t>コウリツカ</t>
    </rPh>
    <rPh sb="8" eb="9">
      <t>オヨ</t>
    </rPh>
    <rPh sb="10" eb="11">
      <t>シツ</t>
    </rPh>
    <rPh sb="12" eb="14">
      <t>コウジョウ</t>
    </rPh>
    <rPh sb="14" eb="15">
      <t>マタ</t>
    </rPh>
    <rPh sb="16" eb="18">
      <t>ショクイン</t>
    </rPh>
    <rPh sb="19" eb="21">
      <t>フタン</t>
    </rPh>
    <rPh sb="22" eb="24">
      <t>ケイゲン</t>
    </rPh>
    <rPh sb="25" eb="26">
      <t>シ</t>
    </rPh>
    <rPh sb="28" eb="30">
      <t>キキ</t>
    </rPh>
    <rPh sb="31" eb="33">
      <t>イカ</t>
    </rPh>
    <rPh sb="35" eb="37">
      <t>カイゴ</t>
    </rPh>
    <rPh sb="37" eb="39">
      <t>キキ</t>
    </rPh>
    <rPh sb="45" eb="47">
      <t>フクスウ</t>
    </rPh>
    <rPh sb="47" eb="49">
      <t>シュルイ</t>
    </rPh>
    <rPh sb="49" eb="51">
      <t>シヨウ</t>
    </rPh>
    <phoneticPr fontId="7"/>
  </si>
  <si>
    <t>(3)介護福祉士の数が、常勤換算方法で、入所者の数が６又はその端数を増すごとに１以上であること。※ただし、次の規定のいずれにも適合する場合は、介護福祉士の数が、常勤換算方法で、入所者の数が7又はその端数を増すごとに1以上であること。</t>
    <rPh sb="53" eb="54">
      <t>ツギ</t>
    </rPh>
    <rPh sb="55" eb="57">
      <t>キテイ</t>
    </rPh>
    <rPh sb="63" eb="65">
      <t>テキゴウ</t>
    </rPh>
    <rPh sb="67" eb="69">
      <t>バアイ</t>
    </rPh>
    <rPh sb="71" eb="73">
      <t>カイゴ</t>
    </rPh>
    <rPh sb="73" eb="76">
      <t>フクシシ</t>
    </rPh>
    <rPh sb="77" eb="78">
      <t>カズ</t>
    </rPh>
    <rPh sb="80" eb="82">
      <t>ジョウキン</t>
    </rPh>
    <rPh sb="82" eb="84">
      <t>カンサン</t>
    </rPh>
    <rPh sb="84" eb="86">
      <t>ホウホウ</t>
    </rPh>
    <rPh sb="88" eb="91">
      <t>ニュウショシャ</t>
    </rPh>
    <rPh sb="92" eb="93">
      <t>カズ</t>
    </rPh>
    <rPh sb="95" eb="96">
      <t>マタ</t>
    </rPh>
    <rPh sb="99" eb="101">
      <t>ハスウ</t>
    </rPh>
    <rPh sb="102" eb="103">
      <t>マ</t>
    </rPh>
    <rPh sb="108" eb="110">
      <t>イジョウ</t>
    </rPh>
    <phoneticPr fontId="7"/>
  </si>
  <si>
    <t>(1)地域密着型介護老人福祉施設入所者生活介護費、経過的地域密着型介護老人福祉施設入所者生活介護費又は旧措置入所者経過的地域密着型介護老人福祉施設入所者生活介護費を算定していること。</t>
  </si>
  <si>
    <t xml:space="preserve">
※施設基準
四十一
日常生活継続支援加算(Ⅰ)
※(1)～(4)のいずれにも適合すること</t>
  </si>
  <si>
    <t>･勤務体制一覧表
･入所者に関する記録
･入所状況</t>
  </si>
  <si>
    <t>施設基準(※)に適合しているものとして市町村長に届け出た場合は、以下に掲げる単位数を所定単位数に加算していますか。
（１）日常生活継続支援加算(Ⅰ)　36単位
（２）日常生活継続支援加算(Ⅱ)　46単位</t>
  </si>
  <si>
    <t>日常生活継続支援加算</t>
  </si>
  <si>
    <t>栄養管理について基準を満たさない場合の減算</t>
    <rPh sb="0" eb="2">
      <t>エイヨウ</t>
    </rPh>
    <rPh sb="2" eb="4">
      <t>カンリ</t>
    </rPh>
    <rPh sb="8" eb="10">
      <t>キジュン</t>
    </rPh>
    <rPh sb="11" eb="12">
      <t>ミ</t>
    </rPh>
    <rPh sb="16" eb="18">
      <t>バアイ</t>
    </rPh>
    <rPh sb="19" eb="21">
      <t>ゲンサン</t>
    </rPh>
    <phoneticPr fontId="7"/>
  </si>
  <si>
    <t>別に厚生労働大臣が定める基準（基準第155条第1項）を満たさない場合は、1日につき5単位を所定単位から減算していますか。</t>
    <rPh sb="0" eb="1">
      <t>ベツ</t>
    </rPh>
    <rPh sb="2" eb="4">
      <t>コウセイ</t>
    </rPh>
    <rPh sb="4" eb="6">
      <t>ロウドウ</t>
    </rPh>
    <rPh sb="6" eb="8">
      <t>ダイジン</t>
    </rPh>
    <rPh sb="9" eb="10">
      <t>サダ</t>
    </rPh>
    <rPh sb="12" eb="14">
      <t>キジュン</t>
    </rPh>
    <rPh sb="27" eb="28">
      <t>ミ</t>
    </rPh>
    <rPh sb="32" eb="34">
      <t>バアイ</t>
    </rPh>
    <rPh sb="37" eb="38">
      <t>ニチ</t>
    </rPh>
    <rPh sb="42" eb="44">
      <t>タンイ</t>
    </rPh>
    <rPh sb="45" eb="47">
      <t>ショテイ</t>
    </rPh>
    <rPh sb="47" eb="49">
      <t>タンイ</t>
    </rPh>
    <rPh sb="51" eb="53">
      <t>ゲンサン</t>
    </rPh>
    <phoneticPr fontId="7"/>
  </si>
  <si>
    <t>安全管理体制未実施減算</t>
    <rPh sb="0" eb="6">
      <t>アンゼンカンリタイセイ</t>
    </rPh>
    <rPh sb="6" eb="9">
      <t>ミジッシ</t>
    </rPh>
    <rPh sb="9" eb="11">
      <t>ゲンサン</t>
    </rPh>
    <phoneticPr fontId="7"/>
  </si>
  <si>
    <t>介護職員その他の従業者に対し、身体的拘束等の適正化のための研修を定期的に実施していない場合</t>
  </si>
  <si>
    <t>身体的拘束等の適正化のための指針を整備していない場合</t>
  </si>
  <si>
    <t>身体的拘束等の適正化のための対策を検討する委員会を３月に１回以上開催するとともに、その結果について、介護職員その他の従業者に周知徹底を図っていない場合</t>
  </si>
  <si>
    <t>身体的拘束等を行う場合に、その態様及び時間、その際の入所者の心身の状況並びに緊急やむを得ない理由を記録していない場合</t>
  </si>
  <si>
    <t>※基準告示
六十三</t>
  </si>
  <si>
    <t>・身体的拘束の記録</t>
  </si>
  <si>
    <t>平18厚告126号
別表7ニ注4
基準告示
六十三</t>
    <phoneticPr fontId="7"/>
  </si>
  <si>
    <t>基準告示(※)を満たさない場合は、身体拘束廃止未実施減算として、所定単位数の100分の10に相当する単位数を減算していますか。</t>
  </si>
  <si>
    <t>身体拘束廃止未実施減算</t>
  </si>
  <si>
    <t>ユニットごとに、常勤のユニットリーダーを配置すること。</t>
  </si>
  <si>
    <t>日中については、ユニットごとに常時一人以上の介護職員又は看護職員を配置すること。</t>
  </si>
  <si>
    <t>施設基準
四十一
※いずれにも適合すること</t>
  </si>
  <si>
    <t>平18厚告126号
別表7二注3</t>
  </si>
  <si>
    <t xml:space="preserve">ユニット型介護福祉施設サービスについて、施設基準(※)を満たさない場合は、 1日につき所定単位数の100分の97に相当する単位数を算定していますか。
</t>
  </si>
  <si>
    <t>ユニットケア減算</t>
  </si>
  <si>
    <t>平12告27
十</t>
  </si>
  <si>
    <t>なお、入所者の数又は介護職員、看護職員若しくは、介護支援専門員の員数が、通所介護費等の算定方法に該当する場合は、通所介護費等の算定方法に定めるところにより算定していますか。</t>
  </si>
  <si>
    <t>平12告29
四</t>
  </si>
  <si>
    <t>ただし、当該夜勤を行う職員の勤務条件に関する基準を満たさない場合は、所定単位数の100分97に相当する単位数を算定していますか。</t>
  </si>
  <si>
    <t xml:space="preserve">・地域密着型施設サービス計画書
・介護給付費明細書
・介護給付費請求書
</t>
  </si>
  <si>
    <t>平18厚告126号
別表7二注2
施設基準
三十九、四十</t>
  </si>
  <si>
    <t>施設基準(平12告26)三十九ハに適合し、かつ、夜勤を行う職員の勤務条件に関する基準を満たすものとして市長村長に届け出た指定地域密着型介護老人福祉施設において、指定地域密着型介護福祉施設入所者生活介護（介護保険法施行法第13条第１項に規定する旧措置入所者に対して行われるものに限る。）を行った場合に、当該施設基準に掲げる区分及び施設基準（従来型個室、多床室、ユニット型個室、ユニット型準個室）に従い、入所者の介護の必要の程度に応じて、それぞれ所定単位数を算定していますか。</t>
  </si>
  <si>
    <t>経過的地域密着型介護福祉施設サービス費</t>
  </si>
  <si>
    <t>平18厚告126号
別表7二注1</t>
    <phoneticPr fontId="7"/>
  </si>
  <si>
    <t>入所者の数又は介護職員、看護職員（看護師又は准看護師をいう。以下同じ。）若しくは、介護支援専門員の員数が、通所介護費等の算定方法に該当する場合は、通所介護費等の算定方法に定めるところにより算定していますか。</t>
  </si>
  <si>
    <t>夜勤を行う職員の勤務条件に関する基準を満たさない場合は、所定単位数の100分の97に相当する単位数を算定していますか。</t>
  </si>
  <si>
    <t>平18厚告126号
別表7二注1
施設基準
三十九</t>
    <phoneticPr fontId="7"/>
  </si>
  <si>
    <t>施設基準に適合し、かつ、夜勤を行う職員の勤務条件に関する基準を満たすものとして市長村長に届け出た指定地域密着型介護老人福祉施設において、指定地域密着型介護福祉施設入所者生活介護（介護保険法施行法第13条第１項に規定する旧措置入所者に対して行われるものを除く。）を行った場合に、当該施設基準に掲げる区分及び施設基準(平12告26)三十九（従来型個室、多床室、ユニット型個室、ユニット型準個室）に従い、入所者の要介護状態区分に応じて、それぞれ所定単位数を算定していますか。</t>
    <rPh sb="164" eb="167">
      <t>39</t>
    </rPh>
    <phoneticPr fontId="7"/>
  </si>
  <si>
    <t>地域密着型介護福祉施設サービス費</t>
  </si>
  <si>
    <t>平18厚告126の3</t>
  </si>
  <si>
    <t>(3) (1)、(2)により指定地域密着型サービスに要する費用の額を算定した場合において、その額に１円未満の端数があるときは、その端数金額は切り捨てて計算していますか。</t>
  </si>
  <si>
    <t>平18厚告126の2</t>
  </si>
  <si>
    <t>(2) 指定地域密着型サービスに係る費用の額は、平成27年厚生労働省告示第93号（厚生労働大臣が定める一単位の単価）に、別表に定める単位数を乗じて算定されていますか。</t>
    <phoneticPr fontId="7"/>
  </si>
  <si>
    <t>平18厚告126の1</t>
  </si>
  <si>
    <t>(1) 指定地域密着型サービスに要する費用の額は、平成18年厚生省告示第126号別表「指定地域密着型サービス介護給付費単位数表」により算定される費用の額により算定される費用の額の合計額となっていますか。</t>
  </si>
  <si>
    <t>基本的事項</t>
  </si>
  <si>
    <t>Ⅵ　介護給付費の算定及び取扱い</t>
  </si>
  <si>
    <t>・変更届書類</t>
  </si>
  <si>
    <t>法第78条の5</t>
  </si>
  <si>
    <t>指定地域密着型介護老人福祉施設の開設者は、開設者の住所その他の施行規則第135条で定める事項に変更があったときは、施行規則で定めるところにより、10日以内に、その旨を市町村長に届け出ていますか。</t>
  </si>
  <si>
    <t>変更の届出等</t>
  </si>
  <si>
    <t>Ⅴ　変更の届出等</t>
    <phoneticPr fontId="7"/>
  </si>
  <si>
    <t>条例第176条第2項</t>
    <rPh sb="0" eb="2">
      <t>ジョウレイ</t>
    </rPh>
    <rPh sb="2" eb="3">
      <t>ダイ</t>
    </rPh>
    <rPh sb="6" eb="7">
      <t>ジョウ</t>
    </rPh>
    <rPh sb="7" eb="8">
      <t>ダイ</t>
    </rPh>
    <rPh sb="9" eb="10">
      <t>コウ</t>
    </rPh>
    <phoneticPr fontId="7"/>
  </si>
  <si>
    <t>(2) 入所者に対するサービスの提供に関する次に掲げる記録を整備し、その完結の日から５年間保存していますか。
①地域密着型施設サービス計画
②提供した具体的なサービスの内容等の記録
③身体的拘束等の態様及び時間、その際の入所者の心身の状況並びに緊急やむを得ない理由の記録
④市町への通知に係る記録
⑤苦情の内容等の記録
⑥事故の状況及び事故に際して採った処置についての記録
⑦運営推進会議における報告、評価、要望、助言等についての記録</t>
    <rPh sb="189" eb="191">
      <t>ウンエイ</t>
    </rPh>
    <rPh sb="191" eb="193">
      <t>スイシン</t>
    </rPh>
    <rPh sb="193" eb="195">
      <t>カイギ</t>
    </rPh>
    <rPh sb="199" eb="201">
      <t>ホウコク</t>
    </rPh>
    <rPh sb="202" eb="204">
      <t>ヒョウカ</t>
    </rPh>
    <rPh sb="205" eb="207">
      <t>ヨウボウ</t>
    </rPh>
    <rPh sb="208" eb="210">
      <t>ジョゲン</t>
    </rPh>
    <rPh sb="210" eb="211">
      <t>トウ</t>
    </rPh>
    <rPh sb="216" eb="218">
      <t>キロク</t>
    </rPh>
    <phoneticPr fontId="7"/>
  </si>
  <si>
    <t>・職員名簿
・履歴書等
・設備台帳
・備品台帳
・会計関係書類
・地域密着型施設サービス計画書
・提供記録
・身体的拘束等に関する記録
・市町への通知の記録
・苦情に関する記録
・事故に関する記録</t>
  </si>
  <si>
    <t>条例第176条第1項</t>
    <rPh sb="0" eb="2">
      <t>ジョウレイ</t>
    </rPh>
    <rPh sb="2" eb="3">
      <t>ダイ</t>
    </rPh>
    <rPh sb="6" eb="7">
      <t>ジョウ</t>
    </rPh>
    <rPh sb="7" eb="8">
      <t>ダイ</t>
    </rPh>
    <rPh sb="9" eb="10">
      <t>コウ</t>
    </rPh>
    <phoneticPr fontId="7"/>
  </si>
  <si>
    <t>(1) 従業者、設備及び会計に関する諸記録を整備していますか。</t>
  </si>
  <si>
    <t>記録の整備</t>
  </si>
  <si>
    <t>平13老振18</t>
  </si>
  <si>
    <t>(2) 具体的な会計処理の方法については、別に通知された「介護保険の給付対象事業における会計の区分について」を参考として適切に行われていますか。</t>
  </si>
  <si>
    <t>・会計に関する書類</t>
  </si>
  <si>
    <t>基準第3条の39</t>
    <phoneticPr fontId="7"/>
  </si>
  <si>
    <t>(1) 指定地域密着型介護福祉施設サービスの事業の会計をその他の事業の会計と区分していますか。</t>
  </si>
  <si>
    <t>会計の区分</t>
  </si>
  <si>
    <t>①虐待防止のための委員会を定期的に開催するとともに、その結果について、従業者に周知徹底を図ること。
②虐待防止のための指針を整備すること。
③従業者に対し、虐待防止のための研修を定期的に実施すること。
④①～③に掲げる措置を適切に実施するための担当者を置くこと。</t>
    <rPh sb="1" eb="3">
      <t>ギャクタイ</t>
    </rPh>
    <rPh sb="3" eb="5">
      <t>ボウシ</t>
    </rPh>
    <rPh sb="9" eb="12">
      <t>イインカイ</t>
    </rPh>
    <rPh sb="13" eb="16">
      <t>テイキテキ</t>
    </rPh>
    <rPh sb="17" eb="19">
      <t>カイサイ</t>
    </rPh>
    <rPh sb="28" eb="30">
      <t>ケッカ</t>
    </rPh>
    <rPh sb="35" eb="38">
      <t>ジュウギョウシャ</t>
    </rPh>
    <rPh sb="39" eb="41">
      <t>シュウチ</t>
    </rPh>
    <rPh sb="41" eb="43">
      <t>テッテイ</t>
    </rPh>
    <rPh sb="44" eb="45">
      <t>ハカ</t>
    </rPh>
    <rPh sb="51" eb="53">
      <t>ギャクタイ</t>
    </rPh>
    <rPh sb="53" eb="55">
      <t>ボウシ</t>
    </rPh>
    <rPh sb="59" eb="61">
      <t>シシン</t>
    </rPh>
    <rPh sb="62" eb="64">
      <t>セイビ</t>
    </rPh>
    <rPh sb="71" eb="74">
      <t>ジュウギョウシャ</t>
    </rPh>
    <rPh sb="75" eb="76">
      <t>タイ</t>
    </rPh>
    <rPh sb="78" eb="80">
      <t>ギャクタイ</t>
    </rPh>
    <rPh sb="80" eb="82">
      <t>ボウシ</t>
    </rPh>
    <rPh sb="86" eb="88">
      <t>ケンシュウ</t>
    </rPh>
    <rPh sb="89" eb="92">
      <t>テイキテキ</t>
    </rPh>
    <rPh sb="93" eb="95">
      <t>ジッシ</t>
    </rPh>
    <rPh sb="106" eb="107">
      <t>カカ</t>
    </rPh>
    <rPh sb="109" eb="111">
      <t>ソチ</t>
    </rPh>
    <rPh sb="112" eb="114">
      <t>テキセツ</t>
    </rPh>
    <rPh sb="115" eb="117">
      <t>ジッシ</t>
    </rPh>
    <rPh sb="122" eb="125">
      <t>タントウシャ</t>
    </rPh>
    <rPh sb="126" eb="127">
      <t>オ</t>
    </rPh>
    <phoneticPr fontId="7"/>
  </si>
  <si>
    <t>・虐待防止のための委員会議事録
・虐待防止のための指針
・研修記録</t>
    <rPh sb="1" eb="3">
      <t>ギャクタイ</t>
    </rPh>
    <rPh sb="3" eb="5">
      <t>ボウシ</t>
    </rPh>
    <rPh sb="9" eb="12">
      <t>イインカイ</t>
    </rPh>
    <rPh sb="12" eb="15">
      <t>ギジロク</t>
    </rPh>
    <rPh sb="17" eb="19">
      <t>ギャクタイ</t>
    </rPh>
    <rPh sb="19" eb="21">
      <t>ボウシ</t>
    </rPh>
    <rPh sb="25" eb="27">
      <t>シシン</t>
    </rPh>
    <rPh sb="29" eb="31">
      <t>ケンシュウ</t>
    </rPh>
    <rPh sb="31" eb="33">
      <t>キロク</t>
    </rPh>
    <phoneticPr fontId="7"/>
  </si>
  <si>
    <t>基準第3条の38の2</t>
    <rPh sb="0" eb="2">
      <t>キジュン</t>
    </rPh>
    <rPh sb="2" eb="3">
      <t>ダイ</t>
    </rPh>
    <rPh sb="4" eb="5">
      <t>ジョウ</t>
    </rPh>
    <phoneticPr fontId="7"/>
  </si>
  <si>
    <t>虐待の防止</t>
    <rPh sb="0" eb="2">
      <t>ギャクタイ</t>
    </rPh>
    <rPh sb="3" eb="5">
      <t>ボウシ</t>
    </rPh>
    <phoneticPr fontId="7"/>
  </si>
  <si>
    <t>基準第155条第4項</t>
    <phoneticPr fontId="7"/>
  </si>
  <si>
    <t>(7) 入所者に対するサービスの提供により賠償すべき事故が発生した場合は、損害賠償を速やかに行っていますか。</t>
    <phoneticPr fontId="7"/>
  </si>
  <si>
    <t>基準第155条第3項</t>
    <phoneticPr fontId="7"/>
  </si>
  <si>
    <t>(6) (5)の事故の状況及び事故に際して採った処置について記録していますか。</t>
    <phoneticPr fontId="7"/>
  </si>
  <si>
    <t>基準第155条第2項</t>
    <phoneticPr fontId="7"/>
  </si>
  <si>
    <t>(5) 入所者に対するサービスの提供により事故が発生した場合は、速やかに市町村、入所者の家族等に連絡を行うとともに、必要な措置を講じていますか。</t>
    <rPh sb="38" eb="39">
      <t>ソン</t>
    </rPh>
    <phoneticPr fontId="7"/>
  </si>
  <si>
    <t>基準第155条第1項</t>
    <phoneticPr fontId="7"/>
  </si>
  <si>
    <t>(4) (1)～(3)に掲げる措置を適切に実施するための担当者を置いていますか。</t>
    <rPh sb="12" eb="13">
      <t>カカ</t>
    </rPh>
    <rPh sb="15" eb="17">
      <t>ソチ</t>
    </rPh>
    <rPh sb="18" eb="20">
      <t>テキセツ</t>
    </rPh>
    <rPh sb="21" eb="23">
      <t>ジッシ</t>
    </rPh>
    <rPh sb="28" eb="31">
      <t>タントウシャ</t>
    </rPh>
    <rPh sb="32" eb="33">
      <t>オ</t>
    </rPh>
    <phoneticPr fontId="7"/>
  </si>
  <si>
    <t>(3) 事故発生の防止のための委員会及び従業者に対する研修会を定期的に行っていますか。</t>
  </si>
  <si>
    <t>(2) 事故が発生した場合又はそれに至る危険性がある事態が生じた場合に当該事実が報告され、その分析を通じた改善策を従業者に周知徹底する体制を整備していますか。</t>
  </si>
  <si>
    <t>(1) 事故が発生した場合の対応、報告の方法等が規定された事故発生の防止のための指針を整備していますか。</t>
  </si>
  <si>
    <t>事故発生の防止及び発生時の対応</t>
  </si>
  <si>
    <t>基準第34条第4項</t>
    <phoneticPr fontId="7"/>
  </si>
  <si>
    <t>(4) 運営に当たっては、提供したサービスに関する利用者からの苦情に関して、市町村等が派遣する者が相談及び援助を行う事業その他の市町村が実施する介護相談員派遣事業等に協力するよう努めていますか。</t>
    <rPh sb="25" eb="27">
      <t>リヨウ</t>
    </rPh>
    <rPh sb="40" eb="41">
      <t>ソン</t>
    </rPh>
    <rPh sb="66" eb="67">
      <t>ソン</t>
    </rPh>
    <phoneticPr fontId="7"/>
  </si>
  <si>
    <t>基準第34条第3項</t>
    <phoneticPr fontId="7"/>
  </si>
  <si>
    <t>(3) 事業の運営に当たっては、地域住民又はその自発的な活動等との連携及び協力を行う等の地域との交流を図っていますか。</t>
  </si>
  <si>
    <t>基準第34条第2項</t>
    <phoneticPr fontId="7"/>
  </si>
  <si>
    <t>運営推進会議をおおむね2月に1回以上開催し、活動状況を報告し、その評価を受けるとともに、必要な要望、助言等を聴く機会を設けていますか。</t>
  </si>
  <si>
    <t>・地域交流に関する書類
・市町等の行う事業に関する書類</t>
  </si>
  <si>
    <t>基準第34条第1項</t>
    <phoneticPr fontId="7"/>
  </si>
  <si>
    <t>(1) サービスの提供に当たっては、利用者、利用者の家族、地域住民の代表者、事業所が所在する市町村の職員又は地域包括支援センターの職員、地域密着型介護老人福祉施設入所者生活介護について知見を有する者等により構成される運営推進会議を設置していますか。</t>
    <rPh sb="68" eb="70">
      <t>チイキ</t>
    </rPh>
    <rPh sb="70" eb="73">
      <t>ミッチャクガタ</t>
    </rPh>
    <rPh sb="73" eb="75">
      <t>カイゴ</t>
    </rPh>
    <rPh sb="75" eb="77">
      <t>ロウジン</t>
    </rPh>
    <rPh sb="77" eb="79">
      <t>フクシ</t>
    </rPh>
    <rPh sb="79" eb="81">
      <t>シセツ</t>
    </rPh>
    <rPh sb="81" eb="84">
      <t>ニュウショシャ</t>
    </rPh>
    <rPh sb="84" eb="86">
      <t>セイカツ</t>
    </rPh>
    <rPh sb="86" eb="88">
      <t>カイゴ</t>
    </rPh>
    <phoneticPr fontId="7"/>
  </si>
  <si>
    <t>地域との連携</t>
  </si>
  <si>
    <t>基準第3条の36第6項</t>
    <phoneticPr fontId="7"/>
  </si>
  <si>
    <t>(7) 国民健康保険団体連合会からの求めがあった場合には、(6)の改善の内容を国民健康保険団体連合会に報告していますか。</t>
  </si>
  <si>
    <t>基準第3条の36第5項</t>
    <phoneticPr fontId="7"/>
  </si>
  <si>
    <t>(6) 提供したサービスに関する入所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phoneticPr fontId="7"/>
  </si>
  <si>
    <t>基準
第3条の36第4項</t>
  </si>
  <si>
    <t>(5) 市町村からの求めがあった場合には、(4)の改善の内容を市町村に報告していますか。</t>
    <rPh sb="6" eb="7">
      <t>ソン</t>
    </rPh>
    <rPh sb="33" eb="34">
      <t>ソン</t>
    </rPh>
    <phoneticPr fontId="7"/>
  </si>
  <si>
    <t>基準第3条の36第3項</t>
    <phoneticPr fontId="7"/>
  </si>
  <si>
    <t>(4) 提供したサービスに関し、法第23条の規定による市町村が行う文書その他の物件の提出若しくは提示の求め又は当該市町村の職員からの質問若しくは照会に応じ、利用者からの苦情に関して市町村が行う調査に協力するとともに、市町村から指導又は助言を受けた場合は、当該指導又は助言に従って必要な改善を行っていますか。</t>
    <rPh sb="29" eb="30">
      <t>ソン</t>
    </rPh>
    <rPh sb="59" eb="60">
      <t>ソン</t>
    </rPh>
    <rPh sb="78" eb="80">
      <t>リヨウ</t>
    </rPh>
    <rPh sb="92" eb="93">
      <t>ソン</t>
    </rPh>
    <rPh sb="110" eb="111">
      <t>ソン</t>
    </rPh>
    <phoneticPr fontId="7"/>
  </si>
  <si>
    <t>平18老計他
第3七(25)</t>
    <rPh sb="9" eb="10">
      <t>７</t>
    </rPh>
    <phoneticPr fontId="7"/>
  </si>
  <si>
    <t>(3) 苦情がサービスの質の向上を図る上での重要な情報であるとの認識に立ち、苦情の内容を踏まえ、サービスの質の向上に向けた取組を自ら行っていますか。</t>
  </si>
  <si>
    <t>基準第3条の36第2項</t>
    <phoneticPr fontId="7"/>
  </si>
  <si>
    <t>(2) (1)の苦情を受け付けた場合には、当該苦情の内容等を記録していますか。</t>
    <phoneticPr fontId="7"/>
  </si>
  <si>
    <t>　苦情を受け付けるための窓口を設置することのほか、相談窓口、苦情処理の体制及び手順等当該施設における苦情を処理するために講ずる措置の概要について明らかにし、これを入所者又はその家族にサービスの内容を説明する文書に記載するとともに、施設に掲示する等していますか。</t>
  </si>
  <si>
    <t>　　苦情件数　：　月　　　　件程度
　　苦情相談窓口の設置　：　有　・　無
　　相談窓口担当者　：　</t>
  </si>
  <si>
    <t>・運営規程
・掲示物
・苦情に関する記録
・調査に関する記録
・指導等に関する記録
・改善内容に関する報告</t>
  </si>
  <si>
    <t>基準3条の36第1項</t>
    <phoneticPr fontId="7"/>
  </si>
  <si>
    <t>(1) 提供したサービスに関する入所者及びその家族からの苦情に迅速かつ適切に対応するために、苦情を受け付けるための窓口を設置する等の必要な措置を講じていますか。</t>
  </si>
  <si>
    <t>苦情処理</t>
  </si>
  <si>
    <t>基準第154条第2項</t>
    <phoneticPr fontId="7"/>
  </si>
  <si>
    <t>(2) 居宅介護支援事業者又はその従業者から、当該施設からの退所者を紹介することの対償として、金品その他の財産上の利益を収受していないか。</t>
  </si>
  <si>
    <t>基準第154条第1項</t>
    <phoneticPr fontId="7"/>
  </si>
  <si>
    <t>(1) 居宅介護支援事業者又はその従業者に対し、要介護被保険者に当該施設を紹介することの対償として、金品その他の財産上の利益を供与していないか。</t>
  </si>
  <si>
    <t>居宅介護支援事業者に対する利益供与の禁止</t>
  </si>
  <si>
    <t>基準第3条の34</t>
    <phoneticPr fontId="7"/>
  </si>
  <si>
    <t>当該施設について、広告をする場合は、その内容が虚偽又は誇大なものとなってはいないか。</t>
  </si>
  <si>
    <t>広告</t>
  </si>
  <si>
    <t>基準第153条第3項</t>
    <phoneticPr fontId="7"/>
  </si>
  <si>
    <t>(3) 居宅介護支援事業者等に対して、入所者に関する情報を提供する際には、あらかじめ文書により入所者の同意を得ていますか。</t>
  </si>
  <si>
    <t>基準第153条第2項</t>
    <phoneticPr fontId="7"/>
  </si>
  <si>
    <t>(2) 従業者であった者が、正当な理由がなく、その業務上知り得た入所者又はその家族の秘密を漏らすことがないよう、必要な措置を講じていますか。</t>
  </si>
  <si>
    <t>・就業時の取り決め等の記録</t>
  </si>
  <si>
    <t>基準第153条第1項</t>
    <phoneticPr fontId="7"/>
  </si>
  <si>
    <t>秘密保持等</t>
  </si>
  <si>
    <t>・掲示場所確認</t>
  </si>
  <si>
    <t>掲示</t>
  </si>
  <si>
    <t>基準第152条第2項</t>
    <phoneticPr fontId="7"/>
  </si>
  <si>
    <t>基準第152条第1項</t>
    <phoneticPr fontId="7"/>
  </si>
  <si>
    <t>　調理や清掃などの業務を委託する場合には、委託を受けて行う者に対しても、施設の指針を周知していますか。</t>
    <rPh sb="1" eb="3">
      <t>チョウリ</t>
    </rPh>
    <rPh sb="4" eb="6">
      <t>セイソウ</t>
    </rPh>
    <rPh sb="9" eb="11">
      <t>ギョウム</t>
    </rPh>
    <rPh sb="12" eb="14">
      <t>イタク</t>
    </rPh>
    <rPh sb="16" eb="18">
      <t>バアイ</t>
    </rPh>
    <rPh sb="21" eb="23">
      <t>イタク</t>
    </rPh>
    <rPh sb="24" eb="25">
      <t>ウ</t>
    </rPh>
    <rPh sb="27" eb="28">
      <t>オコナ</t>
    </rPh>
    <rPh sb="29" eb="30">
      <t>モノ</t>
    </rPh>
    <rPh sb="36" eb="38">
      <t>シセツ</t>
    </rPh>
    <phoneticPr fontId="7"/>
  </si>
  <si>
    <t>衛生管理等</t>
    <phoneticPr fontId="7"/>
  </si>
  <si>
    <t>(6) 空調設備等により施設内の適温の確保に努めていますか。</t>
  </si>
  <si>
    <t>(5) 特にインフルエンザ対策、腸管出血性大腸菌感染症対策、レジオネラ症対策等については、その発生及びまん延を防止するための措置について、別途通知等に基づき、適切な措置を講じていますか。</t>
  </si>
  <si>
    <t>(4) 食中毒及び感染症の発生を防止するための措置等について、必要に応じて保健所の助言、指導を求めるとともに、常に密接な連携を保っていますか。</t>
  </si>
  <si>
    <t>(3) 調理及び配膳に当たっては、食品衛生法等関係法規に準じて衛生的に行っていますか。</t>
  </si>
  <si>
    <t>④ ①～③以外に別に厚生労働大臣が定める感染症及び食中毒の発生が疑われる際の対処等に関する手順に沿った対応を行っていますか。</t>
  </si>
  <si>
    <t>② 施設における感染症及び食中毒の予防及びまん延の防止のための指針を整備していますか。</t>
  </si>
  <si>
    <t>① 感染症及び食中毒の予防及びまん延の防止のための対策を検討する委員会をおおむね３月に１回以上、定期的に開催するとともに、感染症が流行する時期等を勘案して必要に応じ随時開催していますか。また、その結果を介護職員その他の従業者に周知徹底していますか。</t>
  </si>
  <si>
    <t>基準第151条第2項</t>
    <phoneticPr fontId="7"/>
  </si>
  <si>
    <t>(2) 当該施設において感染症又は食中毒が発生し、又はまん延しないように次の措置を講じていますか。</t>
  </si>
  <si>
    <t>・受水槽の清掃に関する記録
・定期消毒の記録等
・委員会開催記録
・食中毒防止等の記録等
・指導等に関する記録
・衛生管理に関する指針・ﾏﾆｭｱﾙ等
・研修記録
・対応記録
・現場確認
・感染対策委員会開催記録、名簿
・感染症及び食中毒の予防及びまん延の防止のための指針
・研修プログラム、研修実施記録、受託業者への周知記録</t>
  </si>
  <si>
    <t>基準第151条第1項</t>
    <phoneticPr fontId="7"/>
  </si>
  <si>
    <t>(1) 入所者の使用する食器その他の設備又は飲用に供する水について、衛生的な管理に努め、又は衛生上必要な措置を講ずるとともに、医薬品及び医療機器の管理を適正に行っていますか。</t>
  </si>
  <si>
    <t>基準第3条の30の2第3項</t>
    <rPh sb="0" eb="2">
      <t>キジュン</t>
    </rPh>
    <rPh sb="2" eb="3">
      <t>ダイ</t>
    </rPh>
    <rPh sb="4" eb="5">
      <t>ジョウ</t>
    </rPh>
    <rPh sb="10" eb="11">
      <t>ダイ</t>
    </rPh>
    <rPh sb="12" eb="13">
      <t>コウ</t>
    </rPh>
    <phoneticPr fontId="7"/>
  </si>
  <si>
    <t>定期的に業務継続計画の見直しを行い、必要に応じて業務継続計画の見直しを行っていますか。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ミナオ</t>
    </rPh>
    <rPh sb="35" eb="36">
      <t>オコナ</t>
    </rPh>
    <phoneticPr fontId="7"/>
  </si>
  <si>
    <t>基準第3条の30の2第2項</t>
    <rPh sb="0" eb="2">
      <t>キジュン</t>
    </rPh>
    <rPh sb="2" eb="3">
      <t>ダイ</t>
    </rPh>
    <rPh sb="4" eb="5">
      <t>ジョウ</t>
    </rPh>
    <rPh sb="10" eb="11">
      <t>ダイ</t>
    </rPh>
    <rPh sb="12" eb="13">
      <t>コウ</t>
    </rPh>
    <phoneticPr fontId="7"/>
  </si>
  <si>
    <t>従業者に対し、業務継続計画について周知するとともに、必要な研修及び訓練を定期的に実施していますか。</t>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0" eb="42">
      <t>ジッシ</t>
    </rPh>
    <phoneticPr fontId="7"/>
  </si>
  <si>
    <t>・業務継続計画
・研修及び訓練の記録
・職員会議録</t>
    <rPh sb="1" eb="3">
      <t>ギョウム</t>
    </rPh>
    <rPh sb="3" eb="5">
      <t>ケイゾク</t>
    </rPh>
    <rPh sb="5" eb="7">
      <t>ケイカク</t>
    </rPh>
    <rPh sb="9" eb="11">
      <t>ケンシュウ</t>
    </rPh>
    <rPh sb="11" eb="12">
      <t>オヨ</t>
    </rPh>
    <rPh sb="13" eb="15">
      <t>クンレン</t>
    </rPh>
    <rPh sb="16" eb="18">
      <t>キロク</t>
    </rPh>
    <rPh sb="20" eb="22">
      <t>ショクイン</t>
    </rPh>
    <rPh sb="22" eb="25">
      <t>カイギロク</t>
    </rPh>
    <phoneticPr fontId="7"/>
  </si>
  <si>
    <t>基準第3条の30の2第1項</t>
    <rPh sb="0" eb="2">
      <t>キジュン</t>
    </rPh>
    <rPh sb="2" eb="3">
      <t>ダイ</t>
    </rPh>
    <rPh sb="4" eb="5">
      <t>ジョウ</t>
    </rPh>
    <rPh sb="10" eb="11">
      <t>ダイ</t>
    </rPh>
    <rPh sb="12" eb="13">
      <t>コウ</t>
    </rPh>
    <phoneticPr fontId="7"/>
  </si>
  <si>
    <t>感染症や非常災害の発生時において、入所者に対するサービスの提供を継続的に実施するための、及び非常時の体制で早期の業務再開を図るための計画（以下「業務継続計画」という。）を策定し、当該計画に従い必要な措置を講じていますか。</t>
    <rPh sb="0" eb="3">
      <t>カンセンショウ</t>
    </rPh>
    <rPh sb="4" eb="6">
      <t>ヒジョウ</t>
    </rPh>
    <rPh sb="6" eb="8">
      <t>サイガイ</t>
    </rPh>
    <rPh sb="9" eb="11">
      <t>ハッセイ</t>
    </rPh>
    <rPh sb="11" eb="12">
      <t>ジ</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89" eb="91">
      <t>トウガイ</t>
    </rPh>
    <rPh sb="91" eb="93">
      <t>ケイカク</t>
    </rPh>
    <rPh sb="94" eb="95">
      <t>シタガ</t>
    </rPh>
    <rPh sb="96" eb="98">
      <t>ヒツヨウ</t>
    </rPh>
    <rPh sb="99" eb="101">
      <t>ソチ</t>
    </rPh>
    <rPh sb="102" eb="103">
      <t>コウ</t>
    </rPh>
    <phoneticPr fontId="7"/>
  </si>
  <si>
    <t>・消防計画
･要配慮者利用施設避難確保計画
・避難訓練に関する記録
・従業者への周知の記録</t>
  </si>
  <si>
    <t>基準第32条</t>
    <phoneticPr fontId="7"/>
  </si>
  <si>
    <t>非常災害に関する具体的計画を立て、非常災害時の関係機関への通報及び連携体制を整備し、それらを定期的に従業者に周知するとともに、定期的に避難、救出その他必要な訓練を行っていますか。</t>
  </si>
  <si>
    <t>非常災害対策</t>
  </si>
  <si>
    <t>・入所者名簿
・運営規程</t>
  </si>
  <si>
    <t>基準第150条
基準第168条</t>
    <phoneticPr fontId="7"/>
  </si>
  <si>
    <t>定員の遵守</t>
  </si>
  <si>
    <t>・就業規則</t>
    <rPh sb="1" eb="3">
      <t>シュウギョウ</t>
    </rPh>
    <rPh sb="3" eb="5">
      <t>キソク</t>
    </rPh>
    <phoneticPr fontId="7"/>
  </si>
  <si>
    <t>勤務体制の確保等</t>
    <phoneticPr fontId="7"/>
  </si>
  <si>
    <t>・研修受講修了証明書
・研修計画、出張命令
・研修会資料</t>
  </si>
  <si>
    <t>基準第149条第3項
基準第167条第4項</t>
    <phoneticPr fontId="7"/>
  </si>
  <si>
    <t>・委託契約書</t>
  </si>
  <si>
    <t>基準第149条第2項
基準第167条第3項</t>
    <phoneticPr fontId="7"/>
  </si>
  <si>
    <t>(3) 当該施設の従業者によってサービスを提供していますか。
　ただし、入所者の処遇に直接影響を及ぼさない業務については、この限りでない。（調理業務、洗濯等）</t>
  </si>
  <si>
    <t>ユニットごとに、常勤のユニットリーダーを配置していますか。</t>
  </si>
  <si>
    <t>夜間及び深夜については、２ユニットごとに１人以上の介護職員又は看護職員を夜間及び深夜の勤務に従事する職員として配置していますか。</t>
    <phoneticPr fontId="7"/>
  </si>
  <si>
    <t>・雇用契約書
・勤務体制一覧表</t>
  </si>
  <si>
    <t>基準第167条第2項</t>
    <phoneticPr fontId="7"/>
  </si>
  <si>
    <t>昼間については、ユニットごとに常時１人以上の介護職員又は看護職員を配置していますか。</t>
    <phoneticPr fontId="7"/>
  </si>
  <si>
    <t>【ユニット型の場合】</t>
  </si>
  <si>
    <t>･雇用契約書
･勤務体制一覧表</t>
  </si>
  <si>
    <t>(2) 指定地域密着型介護老人福祉施設ごとに、原則として月ごとに勤務表（介護職員の勤務体制を２以上で行っている場合は、その勤務体制ごとの勤務表）を作成し、従業者の日々の勤務時間、常勤・非常勤の別、介護職員及び看護職員等の配置、管理者との兼務関係等を明確にしていますか。</t>
  </si>
  <si>
    <t>･就業規則
･運営規程</t>
  </si>
  <si>
    <t>基準第149条第1項
基準第167条第1項</t>
    <rPh sb="11" eb="13">
      <t>キジュン</t>
    </rPh>
    <rPh sb="13" eb="14">
      <t>ダイ</t>
    </rPh>
    <rPh sb="17" eb="18">
      <t>ジョウ</t>
    </rPh>
    <rPh sb="18" eb="19">
      <t>ダイ</t>
    </rPh>
    <rPh sb="20" eb="21">
      <t>コウ</t>
    </rPh>
    <phoneticPr fontId="7"/>
  </si>
  <si>
    <t>(1) 入所者に対し、適切なサービスを提供できるよう、従業者の勤務の体制を定めていますか。</t>
  </si>
  <si>
    <t>平18老計他
第3七5(8)</t>
  </si>
  <si>
    <t xml:space="preserve">・運営規程
</t>
  </si>
  <si>
    <t>基準第148条
基準第166条</t>
    <rPh sb="8" eb="10">
      <t>キジュン</t>
    </rPh>
    <rPh sb="10" eb="11">
      <t>ダイ</t>
    </rPh>
    <rPh sb="14" eb="15">
      <t>ジョウ</t>
    </rPh>
    <phoneticPr fontId="7"/>
  </si>
  <si>
    <t>次に掲げる重要事項を内容とする運営規程を定めていますか。</t>
  </si>
  <si>
    <t>運営規程</t>
  </si>
  <si>
    <t>⑦ 事故の状況及び事故に際して採った処置について記録すること。</t>
  </si>
  <si>
    <t>⑥ 苦情の内容を記録すること。</t>
  </si>
  <si>
    <t>⑤ 身体的拘束等の態様及び時間、その際の入所者の状況並びに緊急やむを得ない理由を記録すること。</t>
  </si>
  <si>
    <t>④ 入所者の退所に際し、居宅サービス計画の作成等の援助に資するため、居宅介護支援事業者に対して情報を提供するほか、保健医療サービス又は福祉サービスを提供する者と密接に連携すること。</t>
  </si>
  <si>
    <t>③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t>
  </si>
  <si>
    <t>② 入所者の心身の状況、その置かれている環境等に照らし、その者が居宅において日常生活を営むことができるかどうかについて定期的に検討すること。</t>
  </si>
  <si>
    <t>① 入所申込者の入所に際し、その者に係る居宅介護支援事業者に対する照会等により、その者の心身の状況、生活歴、病歴、指定居宅サービス等の利用状況等を把握すること。</t>
    <rPh sb="71" eb="72">
      <t>トウ</t>
    </rPh>
    <phoneticPr fontId="7"/>
  </si>
  <si>
    <t>・居宅介護支援事業者等への照会記録
・居宅介護支援事業者等への情報提供記録
・身体的拘束に関する記録
・苦情に関する記録
・事故に関する記録</t>
  </si>
  <si>
    <t>基準第147条</t>
    <phoneticPr fontId="7"/>
  </si>
  <si>
    <t>計画担当介護支援専門員は、「地域密着型施設サービス計画の作成」に規定する業務のほか、次に掲げる業務を行っていますか。</t>
  </si>
  <si>
    <t>計画担当介護支援専門員の責務</t>
  </si>
  <si>
    <t>・組織図
・運営規程</t>
  </si>
  <si>
    <t>基準第28条第2項</t>
    <phoneticPr fontId="7"/>
  </si>
  <si>
    <t>(2) 管理者は、従業者に、「Ⅳ運営に関する基準」を遵守させるために必要な指揮命令を行っていますか。</t>
  </si>
  <si>
    <t>基準第28条第1項</t>
    <phoneticPr fontId="7"/>
  </si>
  <si>
    <t>管理者の責務</t>
  </si>
  <si>
    <t>基準第146条</t>
    <phoneticPr fontId="7"/>
  </si>
  <si>
    <t>管理者による管理</t>
  </si>
  <si>
    <t>・運営規程</t>
    <rPh sb="1" eb="3">
      <t>ウンエイ</t>
    </rPh>
    <rPh sb="3" eb="5">
      <t>キテイ</t>
    </rPh>
    <phoneticPr fontId="7"/>
  </si>
  <si>
    <t>基準第145条の2</t>
    <phoneticPr fontId="7"/>
  </si>
  <si>
    <t>緊急時等の対応</t>
    <rPh sb="0" eb="3">
      <t>キンキュウジ</t>
    </rPh>
    <rPh sb="3" eb="4">
      <t>トウ</t>
    </rPh>
    <rPh sb="5" eb="7">
      <t>タイオウ</t>
    </rPh>
    <phoneticPr fontId="7"/>
  </si>
  <si>
    <t>・市町村への通知</t>
  </si>
  <si>
    <t>基準第3条の26</t>
    <phoneticPr fontId="7"/>
  </si>
  <si>
    <t>入所者が次のいずれかに該当する場合は、遅滞なく、意見を付してその旨を市町村に通知していますか。　ア 正当な理由なしにサービスの利用に関する指示に従わないことにより、要介護状態の程度を増進させたと認められるとき。　イ 偽りその他不正の行為によって保険給付を受け、又は受けようとしたとき。</t>
    <rPh sb="36" eb="37">
      <t>ムラ</t>
    </rPh>
    <phoneticPr fontId="7"/>
  </si>
  <si>
    <t>入所者に関する市町村への通知</t>
    <rPh sb="9" eb="10">
      <t>ムラ</t>
    </rPh>
    <phoneticPr fontId="7"/>
  </si>
  <si>
    <t>(2) 入所者の入院期間中のベッドは、短期入所生活介護事業等に利用しても差し支えないが、当該入所者が退院する際に円滑に再入所できるよう、その利用は計画的なものとなっていますか。</t>
  </si>
  <si>
    <t>・入所者に関する記録</t>
  </si>
  <si>
    <t>基準第145条</t>
    <phoneticPr fontId="7"/>
  </si>
  <si>
    <t>(1)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</si>
  <si>
    <t>入所者の入院期間中の取扱い</t>
  </si>
  <si>
    <t>・健康チェックの記録</t>
  </si>
  <si>
    <t>基準第144条</t>
    <phoneticPr fontId="7"/>
  </si>
  <si>
    <t>当該施設の医師又は看護職員は、常に入所者の健康の状況に注意し、必要に応じて健康保持のための適切な措置を採っていますか。</t>
  </si>
  <si>
    <t>健康管理</t>
  </si>
  <si>
    <t>基準第143条の3</t>
    <rPh sb="0" eb="2">
      <t>キジュン</t>
    </rPh>
    <rPh sb="2" eb="3">
      <t>ダイ</t>
    </rPh>
    <rPh sb="6" eb="7">
      <t>ジョウ</t>
    </rPh>
    <phoneticPr fontId="7"/>
  </si>
  <si>
    <t>入所者の口腔の健康の保持を図り、自立した日常生活を営むことができるよう、口腔衛生の管理体制を整備し、各入所者の状態に応じた口腔衛生の管理を計画的に行っていますか。</t>
    <rPh sb="0" eb="3">
      <t>ニュウショシャ</t>
    </rPh>
    <rPh sb="4" eb="6">
      <t>コウクウ</t>
    </rPh>
    <rPh sb="7" eb="9">
      <t>ケンコウ</t>
    </rPh>
    <rPh sb="10" eb="12">
      <t>ホジ</t>
    </rPh>
    <rPh sb="13" eb="14">
      <t>ハカ</t>
    </rPh>
    <rPh sb="16" eb="18">
      <t>ジリツ</t>
    </rPh>
    <rPh sb="20" eb="22">
      <t>ニチジョウ</t>
    </rPh>
    <rPh sb="22" eb="24">
      <t>セイカツ</t>
    </rPh>
    <rPh sb="25" eb="26">
      <t>イトナ</t>
    </rPh>
    <rPh sb="36" eb="38">
      <t>コウクウ</t>
    </rPh>
    <rPh sb="38" eb="40">
      <t>エイセイ</t>
    </rPh>
    <rPh sb="41" eb="43">
      <t>カンリ</t>
    </rPh>
    <rPh sb="43" eb="45">
      <t>タイセイ</t>
    </rPh>
    <rPh sb="46" eb="48">
      <t>セイビ</t>
    </rPh>
    <rPh sb="50" eb="51">
      <t>カク</t>
    </rPh>
    <rPh sb="51" eb="54">
      <t>ニュウショシャ</t>
    </rPh>
    <rPh sb="55" eb="57">
      <t>ジョウタイ</t>
    </rPh>
    <rPh sb="58" eb="59">
      <t>オウ</t>
    </rPh>
    <rPh sb="61" eb="63">
      <t>コウクウ</t>
    </rPh>
    <rPh sb="63" eb="65">
      <t>エイセイ</t>
    </rPh>
    <rPh sb="66" eb="68">
      <t>カンリ</t>
    </rPh>
    <rPh sb="69" eb="72">
      <t>ケイカクテキ</t>
    </rPh>
    <rPh sb="73" eb="74">
      <t>オコナ</t>
    </rPh>
    <phoneticPr fontId="7"/>
  </si>
  <si>
    <t>口腔衛生の管理</t>
    <rPh sb="0" eb="2">
      <t>コウクウ</t>
    </rPh>
    <rPh sb="2" eb="4">
      <t>エイセイ</t>
    </rPh>
    <rPh sb="5" eb="7">
      <t>カンリ</t>
    </rPh>
    <phoneticPr fontId="7"/>
  </si>
  <si>
    <t>・栄養管理に関する記録</t>
    <rPh sb="1" eb="3">
      <t>エイヨウ</t>
    </rPh>
    <rPh sb="3" eb="5">
      <t>カンリ</t>
    </rPh>
    <rPh sb="6" eb="7">
      <t>カン</t>
    </rPh>
    <rPh sb="9" eb="11">
      <t>キロク</t>
    </rPh>
    <phoneticPr fontId="7"/>
  </si>
  <si>
    <t>基準第143条の2</t>
    <rPh sb="0" eb="2">
      <t>キジュン</t>
    </rPh>
    <rPh sb="2" eb="3">
      <t>ダイ</t>
    </rPh>
    <rPh sb="6" eb="7">
      <t>ジョウ</t>
    </rPh>
    <phoneticPr fontId="7"/>
  </si>
  <si>
    <t>入居者の栄養状態の維持及び改善を図り、自立した日常生活を営むことができるよう、各入所者の状態に応じた栄養管理を計画的に行っていますか。</t>
    <rPh sb="0" eb="3">
      <t>ニュウキョシャ</t>
    </rPh>
    <rPh sb="4" eb="6">
      <t>エイヨウ</t>
    </rPh>
    <rPh sb="6" eb="8">
      <t>ジョウタイ</t>
    </rPh>
    <rPh sb="9" eb="11">
      <t>イジ</t>
    </rPh>
    <rPh sb="11" eb="12">
      <t>オヨ</t>
    </rPh>
    <rPh sb="13" eb="15">
      <t>カイゼン</t>
    </rPh>
    <rPh sb="16" eb="17">
      <t>ハカ</t>
    </rPh>
    <rPh sb="19" eb="21">
      <t>ジリツ</t>
    </rPh>
    <rPh sb="23" eb="25">
      <t>ニチジョウ</t>
    </rPh>
    <rPh sb="25" eb="27">
      <t>セイカツ</t>
    </rPh>
    <rPh sb="28" eb="29">
      <t>イトナ</t>
    </rPh>
    <rPh sb="39" eb="40">
      <t>カク</t>
    </rPh>
    <rPh sb="40" eb="43">
      <t>ニュウショシャ</t>
    </rPh>
    <rPh sb="44" eb="46">
      <t>ジョウタイ</t>
    </rPh>
    <rPh sb="47" eb="48">
      <t>オウ</t>
    </rPh>
    <rPh sb="50" eb="52">
      <t>エイヨウ</t>
    </rPh>
    <rPh sb="52" eb="54">
      <t>カンリ</t>
    </rPh>
    <rPh sb="55" eb="58">
      <t>ケイカクテキ</t>
    </rPh>
    <rPh sb="59" eb="60">
      <t>オコナ</t>
    </rPh>
    <phoneticPr fontId="7"/>
  </si>
  <si>
    <t>栄養管理</t>
    <rPh sb="0" eb="2">
      <t>エイヨウ</t>
    </rPh>
    <rPh sb="2" eb="4">
      <t>カンリ</t>
    </rPh>
    <phoneticPr fontId="7"/>
  </si>
  <si>
    <t>平18老計他
第3七4(10)</t>
  </si>
  <si>
    <t>　なお、機能訓練は、機能訓練室における機能訓練に限るものではなく、日常生活の中での機能訓練やレクリエーション、行事の実施等を通じた機能訓練を含むものであり、これらについても十分に配慮していますか。</t>
  </si>
  <si>
    <t>・機能訓練計画に関する書類
・機能訓練日誌</t>
  </si>
  <si>
    <t>基準第143条</t>
    <phoneticPr fontId="7"/>
  </si>
  <si>
    <t>　入所者に対し、その心身の状況等に応じて、日常生活を営むのに必要な機能を改善し、又はその減退を防止するための訓練を行っていますか。</t>
  </si>
  <si>
    <t>機能訓練</t>
  </si>
  <si>
    <t>平18老計他
第3七4(9)④
第3七5(7)③</t>
    <phoneticPr fontId="7"/>
  </si>
  <si>
    <t>入所(入居)者の生活を当該施設内で完結させてしまうことのないよう、入所(入居)者の希望や心身の状況を踏まえながら、買物や外食、図書館や公民館等の公共施設の利用、地域の行事への参加、友人宅の訪問、散歩など、入所(入居)者に多様な外出の機会を確保するよう努めていますか。</t>
    <phoneticPr fontId="7"/>
  </si>
  <si>
    <t>基準第142条第4項
基準第165条第4項</t>
    <phoneticPr fontId="7"/>
  </si>
  <si>
    <t>入所(入居)者の外出の機会を確保するよう努めていますか。</t>
    <rPh sb="3" eb="5">
      <t>ニュウキョ</t>
    </rPh>
    <phoneticPr fontId="7"/>
  </si>
  <si>
    <t>基準第142条第3項
基準第165条第3項</t>
    <phoneticPr fontId="7"/>
  </si>
  <si>
    <t>常に入所(入居)者の家族との連携を図るとともに、入所(入居)者とその家族との交流等の機会を確保するよう努めていますか。</t>
    <rPh sb="5" eb="7">
      <t>ニュウキョ</t>
    </rPh>
    <rPh sb="27" eb="29">
      <t>ニュウキョ</t>
    </rPh>
    <phoneticPr fontId="7"/>
  </si>
  <si>
    <t>・金銭管理等に関する同意等の記録</t>
  </si>
  <si>
    <t>平18老計他
第3七4(9)②
第3七5(7)③</t>
    <phoneticPr fontId="7"/>
  </si>
  <si>
    <t>特に金銭にかかわるものについては書面等をもって事前に同意を得るとともに、代行した後はその都度本人に確認を得ていますか。</t>
  </si>
  <si>
    <t>・地域密着型施設サービスの記録</t>
  </si>
  <si>
    <t>基準第142条第2項
基準第165条第2項</t>
    <phoneticPr fontId="7"/>
  </si>
  <si>
    <t>入所(入居)者が日常生活を営むのに必要な行政機関等に対する手続きについて、その者又はその家族において行うことが困難である場合は、その者の同意を得て、代わって行っていますか。</t>
    <rPh sb="3" eb="5">
      <t>ニュウキョ</t>
    </rPh>
    <phoneticPr fontId="7"/>
  </si>
  <si>
    <t>・事業計画（報告）書</t>
  </si>
  <si>
    <t xml:space="preserve">
基準第142条第1項
基準第165条第1項</t>
    <phoneticPr fontId="7"/>
  </si>
  <si>
    <t>(1) 教養娯楽設備等を備えるほか、適宜入所者のためのレクリエーション行事を行っていますか。
【ユニット型の場合】
入居者の嗜好に応じた趣味、教養又は娯楽に係る活動の機会を提供するとともに、入居者が自律的に行うこれらの活動を支援していますか。</t>
    <rPh sb="60" eb="61">
      <t>キョ</t>
    </rPh>
    <rPh sb="97" eb="98">
      <t>キョ</t>
    </rPh>
    <phoneticPr fontId="7"/>
  </si>
  <si>
    <t>社会生活上の便宜の提供等</t>
  </si>
  <si>
    <t>・相談等の記録</t>
  </si>
  <si>
    <t>基準第141条</t>
    <phoneticPr fontId="7"/>
  </si>
  <si>
    <t>常に入所者の心身の状況、その置かれている環境等の的確な把握に努め、入所者又はその家族に対し、その相談に適切に応じるとともに、必要な助言その他の援助を行っていますか。</t>
  </si>
  <si>
    <t>相談及び援助</t>
  </si>
  <si>
    <t>平18老計他
第3七4(7)⑦</t>
  </si>
  <si>
    <t>平18老計他
第3七4(7)⑥</t>
  </si>
  <si>
    <t>入居者に対して、適切な栄養食事相談を行っていますか。</t>
    <rPh sb="1" eb="2">
      <t>キョ</t>
    </rPh>
    <phoneticPr fontId="7"/>
  </si>
  <si>
    <t>平18老計他
第3七4(7)⑤</t>
  </si>
  <si>
    <t>食事提供については、入居者の嚥下や咀嚼の状況、食欲など心身の状態等を食事に的確に反映させるために、居室関係部門と食事関係部門との連絡が十分とられていますか。</t>
    <rPh sb="11" eb="12">
      <t>キョ</t>
    </rPh>
    <phoneticPr fontId="7"/>
  </si>
  <si>
    <t>平18老計他
第3七4(7)④</t>
  </si>
  <si>
    <t>食事提供業務を委託する場合には、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当該施設の最終的責任の下で第三者に委託していますか。</t>
  </si>
  <si>
    <t>【ユニット型】
食事</t>
    <phoneticPr fontId="7"/>
  </si>
  <si>
    <t>平18老計他
第3七4(7)③</t>
  </si>
  <si>
    <t>食事時間は適切なものとし、夕食時間は午後６時以降とすることが望ましいが、早くても午後５時以降となっていますか。</t>
  </si>
  <si>
    <t>平18老計他
第3七4(7)②</t>
    <phoneticPr fontId="7"/>
  </si>
  <si>
    <t>調理は、あらかじめ作成された献立に従って行うとともに、その実施状況が明らかにされていますか。
また、病弱者に対する献立については、必要に応じ、医師の指導を受けていますか。</t>
    <phoneticPr fontId="7"/>
  </si>
  <si>
    <t>平18老計他
第3七4(7)①</t>
    <phoneticPr fontId="7"/>
  </si>
  <si>
    <t>入居者ごとの栄養状態を定期的に把握し、個々の入所者の栄養状態に応じた栄養管理を行うよう努めるとともに、摂食・嚥下機能その他の入居者の身体の状況や、食形態、嗜好等にも配慮した適切な栄養量及び内容になっていますか。</t>
    <rPh sb="1" eb="2">
      <t>キョ</t>
    </rPh>
    <rPh sb="2" eb="3">
      <t>シャ</t>
    </rPh>
    <rPh sb="6" eb="8">
      <t>エイヨウ</t>
    </rPh>
    <rPh sb="8" eb="10">
      <t>ジョウタイ</t>
    </rPh>
    <rPh sb="11" eb="14">
      <t>テイキテキ</t>
    </rPh>
    <rPh sb="15" eb="17">
      <t>ハアク</t>
    </rPh>
    <rPh sb="19" eb="21">
      <t>ココ</t>
    </rPh>
    <rPh sb="22" eb="25">
      <t>ニュウショシャ</t>
    </rPh>
    <rPh sb="26" eb="28">
      <t>エイヨウ</t>
    </rPh>
    <rPh sb="28" eb="30">
      <t>ジョウタイ</t>
    </rPh>
    <rPh sb="31" eb="32">
      <t>オウ</t>
    </rPh>
    <rPh sb="34" eb="36">
      <t>エイヨウ</t>
    </rPh>
    <rPh sb="36" eb="38">
      <t>カンリ</t>
    </rPh>
    <rPh sb="39" eb="40">
      <t>オコナ</t>
    </rPh>
    <rPh sb="43" eb="44">
      <t>ツト</t>
    </rPh>
    <rPh sb="51" eb="53">
      <t>セッショク</t>
    </rPh>
    <rPh sb="54" eb="56">
      <t>エンゲ</t>
    </rPh>
    <rPh sb="56" eb="58">
      <t>キノウ</t>
    </rPh>
    <rPh sb="60" eb="61">
      <t>タ</t>
    </rPh>
    <rPh sb="66" eb="68">
      <t>シンタイ</t>
    </rPh>
    <rPh sb="69" eb="71">
      <t>ジョウキョウ</t>
    </rPh>
    <rPh sb="73" eb="74">
      <t>ショク</t>
    </rPh>
    <rPh sb="74" eb="76">
      <t>ケイタイ</t>
    </rPh>
    <rPh sb="77" eb="79">
      <t>シコウ</t>
    </rPh>
    <rPh sb="79" eb="80">
      <t>トウ</t>
    </rPh>
    <rPh sb="82" eb="84">
      <t>ハイリョ</t>
    </rPh>
    <rPh sb="86" eb="88">
      <t>テキセツ</t>
    </rPh>
    <rPh sb="89" eb="92">
      <t>エイヨウリョウ</t>
    </rPh>
    <rPh sb="92" eb="93">
      <t>オヨ</t>
    </rPh>
    <rPh sb="94" eb="96">
      <t>ナイヨウ</t>
    </rPh>
    <phoneticPr fontId="7"/>
  </si>
  <si>
    <t>平18老計他
第3七5(6)②</t>
    <phoneticPr fontId="7"/>
  </si>
  <si>
    <t>入居者の意思を尊重し、また、その心身の状況に配慮した上で、できる限り離床し、共同生活室で食事を摂ることを支援していますか。</t>
    <rPh sb="0" eb="3">
      <t>ニュウキョシャ</t>
    </rPh>
    <rPh sb="4" eb="6">
      <t>イシ</t>
    </rPh>
    <rPh sb="7" eb="9">
      <t>ソンチョウ</t>
    </rPh>
    <rPh sb="16" eb="18">
      <t>シンシン</t>
    </rPh>
    <rPh sb="19" eb="21">
      <t>ジョウキョウ</t>
    </rPh>
    <rPh sb="22" eb="24">
      <t>ハイリョ</t>
    </rPh>
    <rPh sb="26" eb="27">
      <t>ウエ</t>
    </rPh>
    <rPh sb="32" eb="33">
      <t>カギ</t>
    </rPh>
    <rPh sb="34" eb="36">
      <t>リショウ</t>
    </rPh>
    <rPh sb="38" eb="40">
      <t>キョウドウ</t>
    </rPh>
    <rPh sb="40" eb="42">
      <t>セイカツ</t>
    </rPh>
    <rPh sb="42" eb="43">
      <t>シツ</t>
    </rPh>
    <phoneticPr fontId="7"/>
  </si>
  <si>
    <t>平18老計他
第3七5(6)①</t>
    <phoneticPr fontId="7"/>
  </si>
  <si>
    <t>食事は、入居者の生活習慣を尊重した適切な時間に提供していますか。
また、入居者が自分のペースで食事を摂ることができるよう十分な時間を確保していますか。</t>
    <rPh sb="0" eb="2">
      <t>ショクジ</t>
    </rPh>
    <rPh sb="4" eb="7">
      <t>ニュウキョシャ</t>
    </rPh>
    <rPh sb="8" eb="10">
      <t>セイカツ</t>
    </rPh>
    <rPh sb="10" eb="12">
      <t>シュウカン</t>
    </rPh>
    <rPh sb="13" eb="15">
      <t>ソンチョウ</t>
    </rPh>
    <rPh sb="17" eb="19">
      <t>テキセツ</t>
    </rPh>
    <rPh sb="20" eb="22">
      <t>ジカン</t>
    </rPh>
    <rPh sb="23" eb="25">
      <t>テイキョウ</t>
    </rPh>
    <rPh sb="36" eb="39">
      <t>ニュウキョシャ</t>
    </rPh>
    <rPh sb="40" eb="42">
      <t>ジブン</t>
    </rPh>
    <rPh sb="47" eb="49">
      <t>ショクジ</t>
    </rPh>
    <rPh sb="50" eb="51">
      <t>ト</t>
    </rPh>
    <rPh sb="60" eb="62">
      <t>ジュウブン</t>
    </rPh>
    <rPh sb="63" eb="65">
      <t>ジカン</t>
    </rPh>
    <rPh sb="66" eb="68">
      <t>カクホ</t>
    </rPh>
    <phoneticPr fontId="7"/>
  </si>
  <si>
    <t>基準第164条第4項</t>
    <phoneticPr fontId="7"/>
  </si>
  <si>
    <t>入居者が相互に社会的関係を築くことができるよう、その意思を尊重しつつ、入居者が共同生活室で食事を摂ることを支援していますか。</t>
    <rPh sb="1" eb="2">
      <t>キョ</t>
    </rPh>
    <rPh sb="36" eb="37">
      <t>キョ</t>
    </rPh>
    <phoneticPr fontId="7"/>
  </si>
  <si>
    <t>基準第164条第3項</t>
    <phoneticPr fontId="7"/>
  </si>
  <si>
    <t>入居者の生活習慣を尊重した適切な時間に食事を提供するとともに、入居者がその心身の状況に応じてできる限り自立して食事を摂ることができるよう必要な時間を確保していますか。</t>
    <rPh sb="1" eb="2">
      <t>キョ</t>
    </rPh>
    <rPh sb="32" eb="33">
      <t>キョ</t>
    </rPh>
    <phoneticPr fontId="7"/>
  </si>
  <si>
    <t>基準第164条第2項</t>
    <phoneticPr fontId="7"/>
  </si>
  <si>
    <t>入居者の心身の状況に応じて、適切な方法により、食事の自立について必要な支援を行っていますか。</t>
    <rPh sb="1" eb="2">
      <t>キョ</t>
    </rPh>
    <rPh sb="4" eb="6">
      <t>シンシン</t>
    </rPh>
    <rPh sb="7" eb="9">
      <t>ジョウキョウ</t>
    </rPh>
    <rPh sb="10" eb="11">
      <t>オウ</t>
    </rPh>
    <rPh sb="14" eb="16">
      <t>テキセツ</t>
    </rPh>
    <rPh sb="17" eb="19">
      <t>ホウホウ</t>
    </rPh>
    <rPh sb="23" eb="25">
      <t>ショクジ</t>
    </rPh>
    <rPh sb="26" eb="28">
      <t>ジリツ</t>
    </rPh>
    <rPh sb="32" eb="34">
      <t>ヒツヨウ</t>
    </rPh>
    <rPh sb="35" eb="37">
      <t>シエン</t>
    </rPh>
    <rPh sb="38" eb="39">
      <t>オコナ</t>
    </rPh>
    <phoneticPr fontId="7"/>
  </si>
  <si>
    <t>基準第164条第1項</t>
    <phoneticPr fontId="7"/>
  </si>
  <si>
    <t>栄養並びに入居者の心身の状況及び嗜好を考慮した食事を提供していますか。</t>
    <rPh sb="6" eb="7">
      <t>キョ</t>
    </rPh>
    <phoneticPr fontId="7"/>
  </si>
  <si>
    <t>16</t>
  </si>
  <si>
    <t>入所者に対して、適切な栄養食事相談を行っていますか。</t>
  </si>
  <si>
    <t>食事提供については、入所者の嚥下や咀嚼の状況、食欲など心身の状態等を食事に的確に反映させるために、居室関係部門と食事関係部門との連絡が十分とられていますか。</t>
    <phoneticPr fontId="7"/>
  </si>
  <si>
    <t>入所者ごとの栄養状態を定期的に把握し、個々の入所者の栄養状態に応じた栄養管理を行うよう努めるとともに、摂食・嚥下機能その他の入所者の身体の状況や、食形態、嗜好等にも配慮した適切な栄養量及び内容になっていますか。</t>
    <rPh sb="2" eb="3">
      <t>シャ</t>
    </rPh>
    <rPh sb="6" eb="8">
      <t>エイヨウ</t>
    </rPh>
    <rPh sb="8" eb="10">
      <t>ジョウタイ</t>
    </rPh>
    <rPh sb="11" eb="14">
      <t>テイキテキ</t>
    </rPh>
    <rPh sb="15" eb="17">
      <t>ハアク</t>
    </rPh>
    <rPh sb="19" eb="21">
      <t>ココ</t>
    </rPh>
    <rPh sb="22" eb="25">
      <t>ニュウショシャ</t>
    </rPh>
    <rPh sb="26" eb="28">
      <t>エイヨウ</t>
    </rPh>
    <rPh sb="28" eb="30">
      <t>ジョウタイ</t>
    </rPh>
    <rPh sb="31" eb="32">
      <t>オウ</t>
    </rPh>
    <rPh sb="34" eb="36">
      <t>エイヨウ</t>
    </rPh>
    <rPh sb="36" eb="38">
      <t>カンリ</t>
    </rPh>
    <rPh sb="39" eb="40">
      <t>オコナ</t>
    </rPh>
    <rPh sb="43" eb="44">
      <t>ツト</t>
    </rPh>
    <rPh sb="51" eb="53">
      <t>セッショク</t>
    </rPh>
    <rPh sb="54" eb="56">
      <t>エンゲ</t>
    </rPh>
    <rPh sb="56" eb="58">
      <t>キノウ</t>
    </rPh>
    <rPh sb="60" eb="61">
      <t>タ</t>
    </rPh>
    <rPh sb="62" eb="65">
      <t>ニュウショシャ</t>
    </rPh>
    <rPh sb="66" eb="68">
      <t>シンタイ</t>
    </rPh>
    <rPh sb="69" eb="71">
      <t>ジョウキョウ</t>
    </rPh>
    <rPh sb="73" eb="74">
      <t>ショク</t>
    </rPh>
    <rPh sb="74" eb="76">
      <t>ケイタイ</t>
    </rPh>
    <rPh sb="77" eb="79">
      <t>シコウ</t>
    </rPh>
    <rPh sb="79" eb="80">
      <t>トウ</t>
    </rPh>
    <rPh sb="82" eb="84">
      <t>ハイリョ</t>
    </rPh>
    <rPh sb="86" eb="88">
      <t>テキセツ</t>
    </rPh>
    <rPh sb="89" eb="92">
      <t>エイヨウリョウ</t>
    </rPh>
    <rPh sb="92" eb="93">
      <t>オヨ</t>
    </rPh>
    <rPh sb="94" eb="96">
      <t>ナイヨウ</t>
    </rPh>
    <phoneticPr fontId="7"/>
  </si>
  <si>
    <t>基準第140条第2項</t>
    <phoneticPr fontId="7"/>
  </si>
  <si>
    <t>入所者が可能な限り離床して、食堂で食事を摂ることを支援していますか。</t>
    <rPh sb="0" eb="3">
      <t>ニュウショシャ</t>
    </rPh>
    <rPh sb="4" eb="6">
      <t>カノウ</t>
    </rPh>
    <rPh sb="7" eb="8">
      <t>カギ</t>
    </rPh>
    <rPh sb="9" eb="11">
      <t>リショウ</t>
    </rPh>
    <rPh sb="14" eb="16">
      <t>ショクドウ</t>
    </rPh>
    <phoneticPr fontId="7"/>
  </si>
  <si>
    <t>基準第140条第1項</t>
    <phoneticPr fontId="7"/>
  </si>
  <si>
    <t>栄養並びに入所者の心身の状況及び嗜好を考慮した食事を、適切な時間に提供していますか。</t>
    <rPh sb="27" eb="29">
      <t>テキセツ</t>
    </rPh>
    <rPh sb="30" eb="32">
      <t>ジカン</t>
    </rPh>
    <phoneticPr fontId="7"/>
  </si>
  <si>
    <t>【従来型】
食事</t>
    <phoneticPr fontId="7"/>
  </si>
  <si>
    <t>基準第163条第9項</t>
    <phoneticPr fontId="7"/>
  </si>
  <si>
    <t>入居者に対し、その負担により、当該施設の従業者以外の者による介護を受けさせていないか。</t>
    <rPh sb="1" eb="2">
      <t>キョ</t>
    </rPh>
    <phoneticPr fontId="7"/>
  </si>
  <si>
    <t>15</t>
    <phoneticPr fontId="7"/>
  </si>
  <si>
    <t>基準第163条第8項</t>
    <phoneticPr fontId="7"/>
  </si>
  <si>
    <t>常時１人以上の介護職員を介護に従事させていますか。</t>
    <phoneticPr fontId="7"/>
  </si>
  <si>
    <t>基準第163条第7項</t>
    <phoneticPr fontId="7"/>
  </si>
  <si>
    <t>基準第163条第6項</t>
    <phoneticPr fontId="7"/>
  </si>
  <si>
    <t>褥瘡が発生しないよう適切な介護を行うとともに、その発生を予防するための体制を整備していますか。</t>
  </si>
  <si>
    <t>基準第163条第5項</t>
    <phoneticPr fontId="7"/>
  </si>
  <si>
    <t>おむつを使用せざるを得ない入居者について、排せつの自立を図りつつ、おむつを適切に取り替えていますか。</t>
    <rPh sb="14" eb="15">
      <t>キョ</t>
    </rPh>
    <phoneticPr fontId="7"/>
  </si>
  <si>
    <t>基準第163条第4項</t>
    <phoneticPr fontId="7"/>
  </si>
  <si>
    <t>入居者に対しその心身の状況に応じて、適切な方法により排せつの自立について必要な支援を行っていますか。</t>
    <rPh sb="1" eb="2">
      <t>キョ</t>
    </rPh>
    <rPh sb="39" eb="41">
      <t>シエン</t>
    </rPh>
    <phoneticPr fontId="7"/>
  </si>
  <si>
    <t>基準第163条第3項</t>
    <phoneticPr fontId="7"/>
  </si>
  <si>
    <t>入居者が身体の清潔を維持し、精神的に快適な生活を営むことができるよう、適切な方法により入居者に入浴の機会を提供していますか。
※やむを得ない場合は清しきにより入浴に代えることができる。</t>
    <rPh sb="1" eb="2">
      <t>キョ</t>
    </rPh>
    <rPh sb="44" eb="45">
      <t>キョ</t>
    </rPh>
    <phoneticPr fontId="7"/>
  </si>
  <si>
    <t>基準第163条第2項</t>
    <phoneticPr fontId="7"/>
  </si>
  <si>
    <t>入居者の日常生活における家事を、入居者がその心身の状況等に応じて、それぞれの役割を持って行うよう支援していますか。</t>
    <rPh sb="1" eb="2">
      <t>キョ</t>
    </rPh>
    <rPh sb="17" eb="18">
      <t>キョ</t>
    </rPh>
    <phoneticPr fontId="7"/>
  </si>
  <si>
    <t>基準第163条第1項</t>
    <phoneticPr fontId="7"/>
  </si>
  <si>
    <t>各ユニットにおいて、入居者が相互に社会的関係を築き、自律的な日常生活を営むことを支援するよう、入居者の心身の状況に応じて、適切な技術をもって行っていますか。</t>
    <rPh sb="11" eb="12">
      <t>キョ</t>
    </rPh>
    <rPh sb="48" eb="49">
      <t>キョ</t>
    </rPh>
    <phoneticPr fontId="7"/>
  </si>
  <si>
    <t xml:space="preserve">【ユニット型】
介護
</t>
    <phoneticPr fontId="7"/>
  </si>
  <si>
    <t>基準第139条第8項</t>
    <phoneticPr fontId="7"/>
  </si>
  <si>
    <t>(8) 入所者に対し、その負担により、当該施設の従業者以外の者による介護を受けさせていないか。</t>
  </si>
  <si>
    <t>基準第139条第7項</t>
    <phoneticPr fontId="7"/>
  </si>
  <si>
    <t>(7) 常時１人以上の介護職員を介護に従事させていますか。</t>
    <phoneticPr fontId="7"/>
  </si>
  <si>
    <t>基準第139条第6項</t>
    <phoneticPr fontId="7"/>
  </si>
  <si>
    <t>(6) 入所者に対し、離床、着替え、整容等介護を適切に行っていますか。</t>
  </si>
  <si>
    <t>基準第139条第5項</t>
    <phoneticPr fontId="7"/>
  </si>
  <si>
    <t>(5) 褥瘡が発生しないよう適切な介護を行うとともに、その発生を予防するための体制を整備していますか。</t>
  </si>
  <si>
    <t>基準第139条第4項</t>
    <phoneticPr fontId="7"/>
  </si>
  <si>
    <t>(4) おむつを使用せざるを得ない入所者のおむつを適切に取り替えていますか。</t>
  </si>
  <si>
    <t>基準第139条第3項</t>
    <phoneticPr fontId="7"/>
  </si>
  <si>
    <t>(3) 入所者に対し、その心身の状況に応じて、適切な方法により、排せつの自立について必要な援助を行っていますか。</t>
    <phoneticPr fontId="7"/>
  </si>
  <si>
    <t>平18老計他
第3七4(6)</t>
    <phoneticPr fontId="7"/>
  </si>
  <si>
    <t>　また、入浴は、入所者の心身の状況や自立支援を踏まえて、適切な方法により行われていますか。
　なお、入浴の実施に当たっては、事前に健康管理を行い、入浴することが困難な場合は、清しきを実施するなど入所者の清潔保持に努めていますか。</t>
    <rPh sb="28" eb="30">
      <t>テキセツ</t>
    </rPh>
    <phoneticPr fontId="7"/>
  </si>
  <si>
    <t>基準第139条第2項</t>
    <phoneticPr fontId="7"/>
  </si>
  <si>
    <t>(2) １週間に２回以上、適切な方法により、入所者を入浴させ、又は清しきを行っていますか。</t>
    <phoneticPr fontId="7"/>
  </si>
  <si>
    <t>　なお、介護サービスの提供に当たっては、入所者の人格に十分配慮して行っていますか。</t>
  </si>
  <si>
    <t>基準第139条第1項</t>
    <phoneticPr fontId="7"/>
  </si>
  <si>
    <t>(1) 介護は、入所者の自立の支援及び日常生活の充実に資するよう、入所者の心身の状況に応じて、適切な技術をもって行っていますか。</t>
  </si>
  <si>
    <t>【従来型】
介護</t>
    <phoneticPr fontId="7"/>
  </si>
  <si>
    <t>15</t>
  </si>
  <si>
    <t>基準第138条第12項</t>
    <phoneticPr fontId="7"/>
  </si>
  <si>
    <t>(12) (9)に規定する地域密着型施設サービス計画の変更についても、(2)から(8)までの規定を準用して行っていますか。</t>
  </si>
  <si>
    <t>基準第138条第11項</t>
    <phoneticPr fontId="7"/>
  </si>
  <si>
    <t>(11) 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ますか。
① 入所者が要介護更新認定を受けた場合
② 入所者が要介護状態区分の変更の認定を受けた場合</t>
  </si>
  <si>
    <t>基準第138条第10項</t>
    <phoneticPr fontId="7"/>
  </si>
  <si>
    <t>(10) 計画担当介護支援専門員は、(9)に規定する実施状況の把握（モニタリング）に当たっては、入所者及びその家族並びに担当者との連絡を継続的に行うこととし、特段の事情のない限り、次に定めるところにより、行っていますか。
① 定期的に入所者に面接すること。
② 定期的にモニタリングの結果を記録すること。</t>
  </si>
  <si>
    <t>地域密着型施設サービス計画の作成</t>
  </si>
  <si>
    <t>基準第138条第9項</t>
    <phoneticPr fontId="7"/>
  </si>
  <si>
    <t>(9)　計画担当介護支援専門員は、地域密着型施設サービス計画の作成後においても、当該サービス計画の実施状況の把握（入所者についての継続的なアセスメントを含む。）を行うとともに、入所者についての解決すべき課題の把握を行い、必要に応じて地域密着型施設サービス計画の変更を行っていますか。</t>
  </si>
  <si>
    <t>基準第138条第8項</t>
    <phoneticPr fontId="7"/>
  </si>
  <si>
    <t>(8)　計画担当介護支援専門員は、地域密着型施設サービス計画を作成した際には、当該サービス計画を入所者に交付していますか。</t>
  </si>
  <si>
    <t>平18老計他
第3七4(5)</t>
  </si>
  <si>
    <t>説明及び同意を要する地域密着型施設サービス計画の原案とは、いわゆる地域密着型施設サービス計画書の第１表及び第２表（「介護サービス計画書の様式及び課題分析標準項目の提示について」（平成11年11月12日老企第29号）に示す標準様式を指す。）に相当するものを指すものである。また、地域密着型施設サービス計画の原案について、入所者に対して説明し、同意を得ることを義務づけているが、必要に応じて入所者の家族に対しても説明を行い同意を得ることが望ましい。</t>
  </si>
  <si>
    <t>基準第138条第7項</t>
    <phoneticPr fontId="7"/>
  </si>
  <si>
    <t>(7)　計画担当介護支援専門員は、地域密着型施設サービス計画の原案の内容について、入所者又はその家族に対して説明し、文書により入所者の同意を得ていますか。</t>
  </si>
  <si>
    <t>基準第138条第6項</t>
    <phoneticPr fontId="7"/>
  </si>
  <si>
    <t>(6) 計画担当介護支援専門員は、サービス担当者会議の開催、担当者に対する照会等により、当該施設サービス計画の原案の内容について、担当者から、専門的な見地からの意見を求めていますか。</t>
  </si>
  <si>
    <t>基準第138条第5項</t>
    <phoneticPr fontId="7"/>
  </si>
  <si>
    <t>(5) 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地域密着型施設サービス計画の原案を作成していますか。</t>
  </si>
  <si>
    <t>　このため、計画担当介護支援専門員は面接技法等の研鑚に努めていますか。</t>
  </si>
  <si>
    <t>基準第138条第4項</t>
    <phoneticPr fontId="7"/>
  </si>
  <si>
    <t>(4) 計画担当介護支援専門員は、アセスメントに当たっては、入所者及びその家族に面接して行っていますか。この場合において、計画担当介護支援専門員は、面接の趣旨を入所者及びその家族に対して十分に説明し、理解を得ていますか。</t>
  </si>
  <si>
    <t>基準第138条第3項</t>
    <phoneticPr fontId="7"/>
  </si>
  <si>
    <t>(3) 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t>
  </si>
  <si>
    <t>基準第138条第2項</t>
    <phoneticPr fontId="7"/>
  </si>
  <si>
    <t>(2) 地域密着型施設サービス計画に関する業務を担当する介護支援専門員（計画担当介護支援専門員）は、地域密着型施設サービス計画の作成に当たっては、入所者の日常生活全般を支援する観点から、当該地域の住民による自発的な活動によるサービス等の利用も含めて地域密着型施設サービス計画上に位置づけるよう努めていますか。</t>
  </si>
  <si>
    <t>・運営規程
・職務分担表
・施設サービス計画書原案
・入所者に関する記録
・面接等に関する記録
・アセスメントに関する記録
・担当者会議に関する記録
・照会に関する記録
・同意に関する記録
・モニタリングに関する記録等</t>
  </si>
  <si>
    <t>基準第138条第1項</t>
    <phoneticPr fontId="7"/>
  </si>
  <si>
    <t>(1) 管理者は、介護支援専門員に地域密着型施設サービス計画の作成に関する業務を担当させていますか。</t>
  </si>
  <si>
    <t>・評価に関する記録</t>
  </si>
  <si>
    <t>基準第162条第9項</t>
    <phoneticPr fontId="7"/>
  </si>
  <si>
    <t>(9）自らその提供するサービスの質の評価を行い、常にその改善を図っていますか。</t>
    <phoneticPr fontId="7"/>
  </si>
  <si>
    <t>③介護職員その他の従業者に対し、身体的拘束等の適正化のための研修を定期的に実施していますか。</t>
  </si>
  <si>
    <t>②身体的拘束等の適正化のための指針を整備していますか。</t>
  </si>
  <si>
    <t>①身体的拘束等の適正化のための対策を検討する委員会を３月に１回以上開催するとともに、その結果について、介護職員その他の従業者に周知徹底を図っていますか。</t>
    <phoneticPr fontId="7"/>
  </si>
  <si>
    <t>・指針
・検討委員会の会議録
・研修記録</t>
  </si>
  <si>
    <t>基準第162条第8項</t>
    <phoneticPr fontId="7"/>
  </si>
  <si>
    <t>(8）身体的拘束等の適正化を図るため、次に定めるところにより措置を講じていますか。</t>
    <phoneticPr fontId="7"/>
  </si>
  <si>
    <t>・身体的拘束等に関する記録</t>
    <phoneticPr fontId="7"/>
  </si>
  <si>
    <t>基準第162条第7項</t>
    <phoneticPr fontId="7"/>
  </si>
  <si>
    <t>(7）サービス提供に当たって、緊急やむを得ず身体的拘束等を行う場合、その態様及び時間、その際の入居者の心身の状況、緊急やむを得ない理由を記録していますか。</t>
    <rPh sb="45" eb="46">
      <t>サイ</t>
    </rPh>
    <rPh sb="47" eb="50">
      <t>ニュウキョシャ</t>
    </rPh>
    <phoneticPr fontId="7"/>
  </si>
  <si>
    <t>《身体拘束禁止の対象となる具体的行為》　身体拘束ゼロへの手引きより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</si>
  <si>
    <t>・処遇に関する記録
・身体的拘束等に関する記録</t>
  </si>
  <si>
    <t>基準第162条第6項</t>
    <phoneticPr fontId="7"/>
  </si>
  <si>
    <t>(6) サービスの提供に当たっては、当該入居者又は他の入居者等の生命又は身体を保護するため緊急やむを得ない場合を除き、身体的拘束その他入所者の行動を制限する行為（身体的拘束等）を行っていませんか。</t>
    <rPh sb="21" eb="22">
      <t>キョ</t>
    </rPh>
    <rPh sb="28" eb="29">
      <t>キョ</t>
    </rPh>
    <phoneticPr fontId="7"/>
  </si>
  <si>
    <t>13</t>
    <phoneticPr fontId="7"/>
  </si>
  <si>
    <t>基準第162条第5項</t>
    <phoneticPr fontId="7"/>
  </si>
  <si>
    <t>(5) サービスの提供に当たって、入居者又はその家族に対し、サービスの提供方法等について、理解しやすいように説明を行っていますか。</t>
    <rPh sb="18" eb="19">
      <t>キョ</t>
    </rPh>
    <rPh sb="35" eb="37">
      <t>テイキョウ</t>
    </rPh>
    <rPh sb="37" eb="39">
      <t>ホウホウ</t>
    </rPh>
    <rPh sb="39" eb="40">
      <t>トウ</t>
    </rPh>
    <phoneticPr fontId="7"/>
  </si>
  <si>
    <t>・入所者に関する書類
・地域密着型施設サービス計画書</t>
  </si>
  <si>
    <t>基準第162条第4項</t>
    <phoneticPr fontId="7"/>
  </si>
  <si>
    <t>(4) 入居者の自立した生活を支援することを基本として、入居者の要介護状態の軽減又は悪化の防止に資するよう、その者の心身の状況等を常に把握しながら、適切に行っていますか。</t>
    <rPh sb="5" eb="6">
      <t>キョ</t>
    </rPh>
    <rPh sb="8" eb="10">
      <t>ジリツ</t>
    </rPh>
    <rPh sb="22" eb="24">
      <t>キホン</t>
    </rPh>
    <rPh sb="28" eb="31">
      <t>ニュウキョシャ</t>
    </rPh>
    <rPh sb="65" eb="66">
      <t>ツネ</t>
    </rPh>
    <rPh sb="67" eb="69">
      <t>ハアク</t>
    </rPh>
    <rPh sb="74" eb="76">
      <t>テキセツ</t>
    </rPh>
    <phoneticPr fontId="7"/>
  </si>
  <si>
    <t>基準第162条第3項</t>
    <phoneticPr fontId="7"/>
  </si>
  <si>
    <t>(3) 入居者のプライバシーの確保に配慮して行っていますか。</t>
    <rPh sb="4" eb="7">
      <t>ニュウキョシャ</t>
    </rPh>
    <phoneticPr fontId="7"/>
  </si>
  <si>
    <t>基準第162条第2項</t>
    <phoneticPr fontId="7"/>
  </si>
  <si>
    <t>(2) 各ユニットにおいて入居者がそれぞれの役割をもって生活を営むことができるよう配慮して行っていますか。</t>
    <rPh sb="14" eb="15">
      <t>キョ</t>
    </rPh>
    <phoneticPr fontId="7"/>
  </si>
  <si>
    <t>基準第162条第1項</t>
    <phoneticPr fontId="7"/>
  </si>
  <si>
    <t>(1) 地域密着型施設サービス計画に基づき、入居者の日常生活上の活動について必要な援助を行うことにより、入居者の日常生活を支援するものとして行っていますか。</t>
    <rPh sb="23" eb="24">
      <t>キョ</t>
    </rPh>
    <rPh sb="30" eb="31">
      <t>ジョウ</t>
    </rPh>
    <rPh sb="32" eb="34">
      <t>カツドウ</t>
    </rPh>
    <rPh sb="38" eb="40">
      <t>ヒツヨウ</t>
    </rPh>
    <rPh sb="41" eb="43">
      <t>エンジョ</t>
    </rPh>
    <rPh sb="44" eb="45">
      <t>オコナ</t>
    </rPh>
    <rPh sb="52" eb="55">
      <t>ニュウキョシャ</t>
    </rPh>
    <rPh sb="56" eb="58">
      <t>ニチジョウ</t>
    </rPh>
    <rPh sb="58" eb="60">
      <t>セイカツ</t>
    </rPh>
    <rPh sb="61" eb="63">
      <t>シエン</t>
    </rPh>
    <rPh sb="70" eb="71">
      <t>オコナ</t>
    </rPh>
    <phoneticPr fontId="7"/>
  </si>
  <si>
    <t>【ユニット型】
指定地域密着型介護老人福祉施設入所者生活介護の取扱方針</t>
    <rPh sb="5" eb="6">
      <t>ガタ</t>
    </rPh>
    <phoneticPr fontId="7"/>
  </si>
  <si>
    <t>基準第137条第7項</t>
    <phoneticPr fontId="7"/>
  </si>
  <si>
    <t>(7）自らその提供するサービスの質の評価を行い、常にその改善を図っていますか。</t>
    <phoneticPr fontId="7"/>
  </si>
  <si>
    <t>③介護職員その他の従業者に対し、身体的拘束等の適正化のための研修を定期的に実施していますか。</t>
    <phoneticPr fontId="7"/>
  </si>
  <si>
    <t>基準第137条第6項</t>
    <phoneticPr fontId="7"/>
  </si>
  <si>
    <t>(6）身体的拘束等の適正化を図るため、次に定めるところにより措置を講じていますか。</t>
    <phoneticPr fontId="7"/>
  </si>
  <si>
    <t>基準第137条第5項</t>
    <phoneticPr fontId="7"/>
  </si>
  <si>
    <t>(5）サービス提供に当たって、緊急やむを得ず身体的拘束等を行う場合、その態様及び時間、その際の入所者の心身の状況、緊急やむを得ない理由を記録していますか。</t>
    <rPh sb="45" eb="46">
      <t>サイ</t>
    </rPh>
    <rPh sb="47" eb="50">
      <t>ニュウショシャ</t>
    </rPh>
    <phoneticPr fontId="7"/>
  </si>
  <si>
    <t>基準第137条第4項</t>
    <phoneticPr fontId="7"/>
  </si>
  <si>
    <t>(4) サービスの提供に当たっては、当該入所者又は他の入所者等の生命又は身体を保護するため緊急やむを得ない場合を除き、身体的拘束その他入所者の行動を制限する行為（身体的拘束等）を行っていませんか。</t>
  </si>
  <si>
    <t>基準第137条第3項</t>
    <phoneticPr fontId="7"/>
  </si>
  <si>
    <t>(3) サービスの提供に当たっては、懇切丁寧に行うことを旨とし、入所者又はその家族に対し、処遇上必要な事項について、理解しやすいように説明を行っていますか。</t>
    <rPh sb="23" eb="24">
      <t>オコナ</t>
    </rPh>
    <phoneticPr fontId="7"/>
  </si>
  <si>
    <t>基準第137条第2項</t>
    <phoneticPr fontId="7"/>
  </si>
  <si>
    <t>(2) 地域密着型施設サービス計画に基づき、漫然かつ画一的なものとならないよう配慮して行っていますか。</t>
  </si>
  <si>
    <t>･入所者に関する書類
･地域密着型施設サービス計画書</t>
  </si>
  <si>
    <t>基準第137条第1項</t>
    <phoneticPr fontId="7"/>
  </si>
  <si>
    <t>(1) 地域密着型施設サービス計画に基づき、入所者の要介護状態の軽減又は悪化の防止に資するよう、その者の心身の状況等に応じて、その者の処遇を妥当適切に行っていますか。</t>
  </si>
  <si>
    <t>13</t>
  </si>
  <si>
    <t>・サービス提供証明書控（介護給付費明細書代用可）</t>
  </si>
  <si>
    <t>基準第3条の20</t>
    <phoneticPr fontId="7"/>
  </si>
  <si>
    <t>保険給付の請求のための証明書の交付</t>
  </si>
  <si>
    <t>(7)　領収証にそれぞれ個別の費用ごとに区分して記載していますか。</t>
  </si>
  <si>
    <t>・領収証控</t>
  </si>
  <si>
    <t>施行規則第82条</t>
    <phoneticPr fontId="7"/>
  </si>
  <si>
    <t>(6)　指定地域密着型介護福祉施設サービスその他のサービスの提供に要した費用につき、その支払いを受ける際、領収証を交付していますか。</t>
  </si>
  <si>
    <t>・説明に用いた文書
・同意に関する記録</t>
  </si>
  <si>
    <t>基準第161条第5項</t>
    <phoneticPr fontId="7"/>
  </si>
  <si>
    <t>(5) あらかじめ、入所者又はその家族に対し、当該サービスの内容及び費用を記した文書を交付して説明を行い、入所者の同意を得ていますか。ただし、①から④については、文書による同意を得ていますか。</t>
    <rPh sb="37" eb="38">
      <t>シル</t>
    </rPh>
    <rPh sb="40" eb="42">
      <t>ブンショ</t>
    </rPh>
    <rPh sb="43" eb="45">
      <t>コウフ</t>
    </rPh>
    <phoneticPr fontId="7"/>
  </si>
  <si>
    <t>基準第161条第4項</t>
    <phoneticPr fontId="7"/>
  </si>
  <si>
    <t>(4) 上記（3）の①から④については、別に厚生労働大臣が定めるところ(※)によっていますか。※ 居住、滞在及び宿泊並びに食事の提供に係る利用料等に関する指針（平成17年9月7日厚生労働省告示第419号）</t>
  </si>
  <si>
    <t>⑥ ①から⑤に掲げるもののほか、サービスにおいて提供される便宜のうち、日常生活においても通常必要となるものに係る費用であって、その入所者に負担させることが適当と認められるもの。※費用の具体的な範囲については、別に通知された「通所介護等における日常生活に要する費用の取扱いについて」に沿って適切に取り扱われていますか。</t>
  </si>
  <si>
    <t>⑤ 理美容代</t>
  </si>
  <si>
    <t>④ 入所者が選定する特別な食事の提供を行ったことに伴い必要となる費用</t>
  </si>
  <si>
    <t>③ 厚生労働大臣の定める基準（平成12年3月30日厚生省告示第123号）に基づき入所者が選定する特別な居室（国若しくは地方公共団体の負担若しくは補助又はこれらに準ずるものを受けて建築され、買収され、又は改造されたものを除く。）の提供を行ったことに伴い必要となる費用</t>
  </si>
  <si>
    <t>② 居住に要する費用（法第51条の3第1項の規定により特定入所者介護サービス費が入所者に支給された場合は、同条第2項第二号に規定する「居住費の基準費用額」を限度とし、特定入所者介護サービス費を指定介護老人福祉施設が代理受領していた場合は同条同項同号の「居住費の負担限度額」を限度とする。）</t>
  </si>
  <si>
    <t>基準第136条第3項
基準第161条第3項</t>
    <phoneticPr fontId="7"/>
  </si>
  <si>
    <t>① 食事の提供に要する費用（法第51条の3第1項の規定により特定入所者介護サービス費が入所者に支給された場合は、同条第2項第一号に規定する「食費の基準費用額」を限度とし、特定入所者介護サービス費を指定介護老人福祉施設が代理受領していた場合は同条同項同号の「食費の負担限度額」を限度とする。）</t>
  </si>
  <si>
    <t>(3） 上記(1)、(2)の支払を受ける額のほか、受けることのできる次に掲げる費用の額以外の支払いを入所者から受けていませんか。</t>
  </si>
  <si>
    <t>基準第136条第2項
基準第161条第2項</t>
    <phoneticPr fontId="7"/>
  </si>
  <si>
    <t>(2） 法定代理受領サービスに該当しないサービスを提供した際に入所者から支払を受ける利用料の額と、地域密着型介護サービス費用基準額との間に、不合理な差額が生じないようにしていますか。</t>
  </si>
  <si>
    <t>・地域密着型施設サービス計画書
・領収証控</t>
  </si>
  <si>
    <t>基準第136条第1項
基準第161条第1項</t>
    <phoneticPr fontId="7"/>
  </si>
  <si>
    <t>(1) 法定代理受領サービスに該当するサービスを提供した際には、入所者から利用料の一部として、当該サービスに係る地域密着型介護サービス費用基準額から当該施設に支払われる地域密着型介護サービス費の額を控除して得た額の支払を受けていますか。</t>
  </si>
  <si>
    <t>利用料等の受領</t>
  </si>
  <si>
    <t>・サービス内容の記録</t>
  </si>
  <si>
    <t>基準第135条第2項</t>
    <phoneticPr fontId="7"/>
  </si>
  <si>
    <t>(2) サービスを提供した際には、提供した具体的なサービスの内容を記録していますか。</t>
  </si>
  <si>
    <t>・被保険者証</t>
  </si>
  <si>
    <t>基準第135条第1項</t>
    <phoneticPr fontId="7"/>
  </si>
  <si>
    <t>(1) 入所に際しては入所の年月日並びに入所している介護保険施設の種類及び名称を、退所に際しては退所の年月日を、当該者の被保険者証に記載していますか。</t>
  </si>
  <si>
    <t>サービスの提供の記録</t>
  </si>
  <si>
    <t>基準第134条第7項</t>
    <phoneticPr fontId="7"/>
  </si>
  <si>
    <t>(7) 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</si>
  <si>
    <t>　また、退所が可能になった入所者の退所を円滑に行うために、介護支援専門員及び生活相談員が中心となって、退所後の主治の医師及び居宅介護支援事業者等並びに市町村と十分連携を図っていますか。</t>
  </si>
  <si>
    <t>・入所者に関する書類
・指導、情報提供の記録</t>
  </si>
  <si>
    <t>平18老計他
第3七4(1)</t>
  </si>
  <si>
    <t>(6) (5)は(4)の検討の結果、居宅での生活が可能と判断される入所者に対し、退所に際しての本人又は家族等に対する家庭での介護方法等に関する適切な指導、居宅介護支援事業者等に対する情報提供等の必要な援助をすることを規定したものであり、安易に施設側の理由により退所を促すことのないよう留意していますか。</t>
  </si>
  <si>
    <t>基準第134条第6項</t>
    <phoneticPr fontId="7"/>
  </si>
  <si>
    <t>(5) 入所者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</si>
  <si>
    <t>その検討に当たっては、生活相談員、介護職員、看護職員、介護支援専門員等の従業者の間で協議していますか。</t>
  </si>
  <si>
    <t>・入所者に関する書類</t>
  </si>
  <si>
    <t>基準第134条第4項、第5項</t>
    <phoneticPr fontId="7"/>
  </si>
  <si>
    <t>(4) 入所者の心身の状況、その置かれている環境等に照らし、その者が居宅において日常生活を営むことができるかどうかについて定期的に検討を行っていますか。</t>
  </si>
  <si>
    <t>・居宅介護支援事業者への照会文書等
・入所者に関する書類</t>
  </si>
  <si>
    <t>基準第134条第3項</t>
    <phoneticPr fontId="7"/>
  </si>
  <si>
    <t>(3) 入所申込者の入所に際しては、その者に係る居宅介護支援事業者に対する照会等により、その者の心身の状況、生活歴、病歴、指定居宅サービス等の利用状況等の把握に努めていますか。</t>
  </si>
  <si>
    <t>　なお、こうした優先的な入所の取扱いについては、透明性及び公平性が求められることに留意していますか。</t>
  </si>
  <si>
    <t>・入所選考基準等の指針</t>
  </si>
  <si>
    <t>基準第134条第2項</t>
    <phoneticPr fontId="7"/>
  </si>
  <si>
    <t>(2) 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t>
  </si>
  <si>
    <t>基準第134条第1項</t>
    <phoneticPr fontId="7"/>
  </si>
  <si>
    <t>(1) 身体上又は精神上著しい障害があるために常時の介護を必要とし、かつ、居宅においてこれを受けることが困難な者に対し、サービスを提供していますか。</t>
  </si>
  <si>
    <t>入退所</t>
  </si>
  <si>
    <t>基準第3条の11第2項</t>
    <phoneticPr fontId="7"/>
  </si>
  <si>
    <t>(2) 要介護認定の更新の申請が遅くとも当該入所者が受けている要介護認定の有効期間の満了日の30日前には行われるよう必要な援助を行っていますか。</t>
  </si>
  <si>
    <t>基準第3条の11第1項</t>
    <phoneticPr fontId="7"/>
  </si>
  <si>
    <t>(1) 入所の際に要介護認定を受けていない入所申込者については、要介護認定の申請が既に行われているかどうかを確認していますか。申請が行われていない場合は、入所申込者の意思を踏まえて速やかに当該申請が行われるよう必要な援助を行っていますか。</t>
    <phoneticPr fontId="7"/>
  </si>
  <si>
    <t>要介護認定の申請に係る援助</t>
  </si>
  <si>
    <t>基準第3条の10第2項</t>
    <phoneticPr fontId="7"/>
  </si>
  <si>
    <t>(2) 被保険者証に認定審査会意見が記載されているときは、当該認定審査会意見に配慮して、サービスを提供するように努めていますか。</t>
  </si>
  <si>
    <t>・地域密着型施設サービス計画書
・入所者に関する記録</t>
  </si>
  <si>
    <t>基準第3条の10第1項</t>
    <phoneticPr fontId="7"/>
  </si>
  <si>
    <t>(1) サービスの提供を求められた場合は、その者の提示する被保険者証によって、被保険者資格、要介護認定の有無及び要介護認定の有効期間の確認を行っていますか。</t>
  </si>
  <si>
    <t>受給資格等の確認</t>
  </si>
  <si>
    <t>･紹介に関する文書</t>
  </si>
  <si>
    <t>基準第133条</t>
    <phoneticPr fontId="7"/>
  </si>
  <si>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</si>
  <si>
    <t>サービス提供困難時の対応</t>
  </si>
  <si>
    <t>※提供を拒むことのできる正当な理由がある場合とは、①当該事業所の現員からは利用申込に応じきれない場合　②利用申込者の居住地が当該事業所の通常の事業の実施地域外である場合　③その他入所者に対し自ら適切なサービスを提供することが困難な場合である。</t>
    <rPh sb="26" eb="28">
      <t>トウガイ</t>
    </rPh>
    <rPh sb="28" eb="31">
      <t>ジギョウショ</t>
    </rPh>
    <rPh sb="32" eb="34">
      <t>ゲンイン</t>
    </rPh>
    <rPh sb="37" eb="39">
      <t>リヨウ</t>
    </rPh>
    <rPh sb="39" eb="41">
      <t>モウシコミ</t>
    </rPh>
    <rPh sb="42" eb="43">
      <t>オウ</t>
    </rPh>
    <rPh sb="48" eb="50">
      <t>バアイ</t>
    </rPh>
    <rPh sb="52" eb="54">
      <t>リヨウ</t>
    </rPh>
    <rPh sb="54" eb="56">
      <t>モウシコミ</t>
    </rPh>
    <rPh sb="56" eb="57">
      <t>シャ</t>
    </rPh>
    <rPh sb="58" eb="61">
      <t>キョジュウチ</t>
    </rPh>
    <rPh sb="62" eb="64">
      <t>トウガイ</t>
    </rPh>
    <rPh sb="64" eb="67">
      <t>ジギョウショ</t>
    </rPh>
    <rPh sb="68" eb="70">
      <t>ツウジョウ</t>
    </rPh>
    <rPh sb="71" eb="73">
      <t>ジギョウ</t>
    </rPh>
    <rPh sb="74" eb="76">
      <t>ジッシ</t>
    </rPh>
    <rPh sb="76" eb="78">
      <t>チイキ</t>
    </rPh>
    <rPh sb="78" eb="79">
      <t>ガイ</t>
    </rPh>
    <rPh sb="82" eb="84">
      <t>バアイ</t>
    </rPh>
    <phoneticPr fontId="7"/>
  </si>
  <si>
    <t>・入所申込書
・申込受付簿</t>
  </si>
  <si>
    <t>基準第3条の8</t>
    <phoneticPr fontId="7"/>
  </si>
  <si>
    <t>正当な理由なくサービスの提供を拒んではいないか。</t>
  </si>
  <si>
    <t>提供拒否の禁止</t>
  </si>
  <si>
    <t>・運営規程
・重要事項説明書
・入所申込書</t>
  </si>
  <si>
    <t>内容及び手続きの説明及び同意</t>
  </si>
  <si>
    <t>Ⅳ　運営に関する基準</t>
  </si>
  <si>
    <t>平18老計他
第3七3(1)</t>
    <phoneticPr fontId="7"/>
  </si>
  <si>
    <t>(2) 便所等の面積又は数の定めのない設備については、それぞれの設備の持つ機能を十分に発揮し得る適当な広さ又は数を確保するよう配慮しているか。</t>
  </si>
  <si>
    <t>基準第160条第2項</t>
    <phoneticPr fontId="7"/>
  </si>
  <si>
    <t>【その他】
(1) 上記の設備は、専ら当該施設の用に供するものとなっているか。
※ただし、入所者の処遇に支障がない場合には、この限りではない。</t>
    <phoneticPr fontId="7"/>
  </si>
  <si>
    <t>基準第160条第1項第5号</t>
    <phoneticPr fontId="7"/>
  </si>
  <si>
    <t>【消防設備等】
消火設備その他の非常災害に際して必要な設備を設けているか。</t>
  </si>
  <si>
    <t>基準第160条第1項第4号</t>
    <phoneticPr fontId="7"/>
  </si>
  <si>
    <t>【廊下幅】
1.5メートル以上となっていますか。ただし、中廊下は1.8メートル以上となっていますか。</t>
  </si>
  <si>
    <t>(2) 入所者を診療するために必要な医薬品及び医療機器を備えているか。また、必要に応じて臨床検査設備を設けているか。</t>
  </si>
  <si>
    <t>基準第160条第1項第3号</t>
    <phoneticPr fontId="7"/>
  </si>
  <si>
    <t>【医務室】
(1) 医療法第１条の５第２項に規定する診療所となっているか。</t>
  </si>
  <si>
    <t>基準第160条第1項第2号</t>
    <phoneticPr fontId="7"/>
  </si>
  <si>
    <t>【浴室】
要介護者が入浴するのに適したものとなっているか。
※居室のある階ごとに設けることが望ましい。</t>
    <phoneticPr fontId="7"/>
  </si>
  <si>
    <t>(2) ブザー又はこれに代わる設備を設けるとともに、要介護者が使用するのに適したものであるか。</t>
  </si>
  <si>
    <t>基準第160条第1項第1号</t>
    <phoneticPr fontId="7"/>
  </si>
  <si>
    <t>(1) 居室ごとに設けるか、又は共同生活室ごとに適当数設けていますか。</t>
    <phoneticPr fontId="7"/>
  </si>
  <si>
    <t>【便所】</t>
    <rPh sb="1" eb="3">
      <t>ベンジョ</t>
    </rPh>
    <phoneticPr fontId="7"/>
  </si>
  <si>
    <t>設備
【ユニット型、一部ユニット型の場合】</t>
    <phoneticPr fontId="7"/>
  </si>
  <si>
    <t>(2) 要介護者が使用するのに適したものであるか。</t>
  </si>
  <si>
    <t>(1) 居室ごとに設けるか、又は共同生活室ごとに適当数設けていますか。</t>
  </si>
  <si>
    <t>【洗面設備】</t>
    <rPh sb="1" eb="3">
      <t>センメン</t>
    </rPh>
    <rPh sb="3" eb="5">
      <t>セツビ</t>
    </rPh>
    <phoneticPr fontId="7"/>
  </si>
  <si>
    <t>(3) 必要な設備・備品を備えていますか。</t>
  </si>
  <si>
    <t>(2) １の共同生活室の床面積は、２平方メートルに当該共同生活室が属するユニットの入所定員を乗じて得た面積以上を標準としていますか。</t>
  </si>
  <si>
    <t xml:space="preserve">基準
第160条第1項第1号
</t>
  </si>
  <si>
    <t>(1) 共同生活室は、いずれかのユニットに属するものとし、当該ユニットの入所者が交流し、共同で日常生活を営むための場所としてふさわしい形状を有していますか。</t>
  </si>
  <si>
    <t>【共同生活室】</t>
    <rPh sb="1" eb="3">
      <t>キョウドウ</t>
    </rPh>
    <rPh sb="3" eb="5">
      <t>セイカツ</t>
    </rPh>
    <rPh sb="5" eb="6">
      <t>シツ</t>
    </rPh>
    <phoneticPr fontId="7"/>
  </si>
  <si>
    <t>10.65平方メートル以上を標準としていますか。（２人定員の場合は21.3平方メートル以上を標準としていますか。）</t>
    <phoneticPr fontId="7"/>
  </si>
  <si>
    <t>基準第160条第1項第1号
平18老計他
第3七5（2）</t>
    <phoneticPr fontId="7"/>
  </si>
  <si>
    <t>(5) １の居室の床面積等は、次の要件を満たしていますか。</t>
    <rPh sb="17" eb="19">
      <t>ヨウケン</t>
    </rPh>
    <phoneticPr fontId="7"/>
  </si>
  <si>
    <t>(3) ユニットの居室は、いずれかのユニットに属するものとし、当該ユニットの共同生活室に近接して一体的に設けられていますか。
　「当該ユニットの共同生活室に近接して一体的に」設けられた居室とは、①当該共同生活室に隣接、②当該共同生活室に隣接していないが①の居室に隣接、③その他当該共同生活室に近接して一体的に設けられている居室（他の共同生活室の①及び②に該当する居室を除く。）の３つをいう。</t>
  </si>
  <si>
    <t>(2) ユニットの居室の定員は１人としていますか。
　ただし、入所者への指定介護老人福祉施設サービスの提供上必要と認められる場合は、２人とすることができる。（夫婦で居室を利用する場合等）</t>
    <phoneticPr fontId="7"/>
  </si>
  <si>
    <t>平18老計他
第3七5（2）</t>
  </si>
  <si>
    <t>入所者が、自室のあるユニットを超えて広がりのある日常生活を楽しむことができるよう、他のユニットの入所者と交流したり、多数の入所者が集まったりすることができる場所を設けることが望ましい。</t>
  </si>
  <si>
    <t>(1) ユニットケアを行うためには、入所者の自立的な生活を保障する居室（使い慣れた家具等を持ち込むことができる個室）と、少人数の家庭的な雰囲気の中で生活できる共同生活室（居宅での居間に相当する部屋）が不可欠であることから、ユニット型指定介護老人福祉施設（一部ユニット型にあってはユニット部分）は、こうした居室と共同生活室によって一体的に構成される場所（ユニット）を単位とし、運営していますか。</t>
  </si>
  <si>
    <t>【居室】</t>
    <phoneticPr fontId="7"/>
  </si>
  <si>
    <t>基準第132条第1項</t>
    <phoneticPr fontId="7"/>
  </si>
  <si>
    <t>(2) 必要な備品を備えているか。</t>
  </si>
  <si>
    <t>附則第11条</t>
    <phoneticPr fontId="7"/>
  </si>
  <si>
    <t>（経過措置）
　みなし指定地域密着型介護老人福祉施設であって、施行日の前日に介護老人福祉施設基準附則第5条の適用を受けていたものについては、第132条第1項第７号イ（食堂及び機能訓練室の合計した面積に係る部分に限る。）の規定は、当分の間適用しない。</t>
  </si>
  <si>
    <t>【食堂及び機能訓練室】
(1) それぞれ必要な広さを有するとともにその合計した面積が３平方メートルに入所定員を乗じて得た面積以上となっているか。
※ただし、食事の提供又は機能訓練を行う場合において、当該食事の提供又は機能訓練に支障がない広さを確保することができるときは、同一の場所とすることができる。</t>
    <phoneticPr fontId="7"/>
  </si>
  <si>
    <t>(2) ブザー又はこれに代わる設備が設けられ、かつ、要介護者が使用するのに適したものとなっているか。</t>
  </si>
  <si>
    <t>基準第132条第1項第5号</t>
    <phoneticPr fontId="7"/>
  </si>
  <si>
    <t>【便所】
(1) 居室のある階ごとに居室に近接して設けられているか。</t>
  </si>
  <si>
    <t>(2) 要介護者が使用するのに適したものとなっているか。</t>
  </si>
  <si>
    <t>【洗面設備】
(1) 居室のある階ごとに設けられているか。</t>
  </si>
  <si>
    <t>【浴室】
要介護者が入浴するのに適したものとなっているか。
※居室のある階ごとに設けることが望ましい。</t>
  </si>
  <si>
    <t>【静養室】
介護職員室又は看護職員室に近接して設けられているか。</t>
  </si>
  <si>
    <t>【従来型】
設備</t>
    <phoneticPr fontId="7"/>
  </si>
  <si>
    <t>基準
附則第10条
第2項</t>
    <phoneticPr fontId="7"/>
  </si>
  <si>
    <t>（経過措置）
　みなし指定地域密着型介護老人福祉施設であって、平成18年4月1日の前日に介護老人福祉施設基準附則第4条第2項の規定の適用を受けていたものに係る前項の適用については、同項中「原則として４人」とあるのは、「８人」とする。</t>
  </si>
  <si>
    <t>基準
附則第10条
第1項</t>
  </si>
  <si>
    <t>　（経過措置）
　平成17年改正法附則第10条第3項の規定により指定地域密着型介護老人福祉施設とみなされた指定介護老人福祉施設（みなし指定地域密着型介護老人福祉施設）であって、平成18年4月1日の前日に介護老人福祉施設基準附則第4条第1項の規定の適用を受けていたものに係る第132条第１項第１号の適用については、同号イ中「４人」とあるのは「原則として４人」と、同号ロ中「10.65平方メートル」とあるのは「収納設備等を除き、4.95平方メートル」とする。</t>
  </si>
  <si>
    <t>　（経過措置）
　平成24年4月1日から起算して1年を超えない期間内において、介護保険法第78条の4第1項又は第2項の規定に基づく市町村の条例が制定施行の際現に介護保険法第42条の2第1項第一号の規定に基づく指定を受けている地域密着型介護老人福祉施設（当該条例の制定施行の後に増築され、又は改築された部分を除く。）について、新地域密着型サービス基準第132条第1項第一号イの規定を適用する場合においては、同号イ中「一人」とあるのは、「4人以下」とする。</t>
  </si>
  <si>
    <t>(3) ブザー又はこれに代わる設備が設けられているか。</t>
  </si>
  <si>
    <t>･平面図
※ 運営規程
･設備･備品台帳
※ 変更届書類（写）</t>
  </si>
  <si>
    <t>【従来型】
設備</t>
    <rPh sb="1" eb="4">
      <t>ジュウライガタ</t>
    </rPh>
    <phoneticPr fontId="7"/>
  </si>
  <si>
    <t>Ⅲ　設備に関する基準</t>
  </si>
  <si>
    <t>平18老計他
第3七2（6）</t>
  </si>
  <si>
    <t>(3) 居宅介護支援事業者の介護支援専門員との兼務を行っていないか。　
※ただし、増員に係る非常勤の介護支援専門員については、この限りでない。</t>
    <phoneticPr fontId="7"/>
  </si>
  <si>
    <t>　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t>
  </si>
  <si>
    <t>基準第131条第11項</t>
    <phoneticPr fontId="7"/>
  </si>
  <si>
    <t xml:space="preserve">・職員勤務表
・入所者数がわかる書類
・常勤、非常勤職員の員数がわかる職員名簿
</t>
  </si>
  <si>
    <t>基準第131条第1項、第8項</t>
    <phoneticPr fontId="7"/>
  </si>
  <si>
    <t>【介護支援専門員】
(1) １以上配置していますか。
※ただし、サテライト型居住施設の場合、本体施設が「(地域密着型)介護老人福祉施設」、「介護老人保健施設」、「療養型医療施設」であって、入所者の処遇に支障がないときは、介護支援専門員を置かなくても差し支えない。
※また、「小規模多機能型居宅介護」、「複合型サービス」が併設される場合、入所者の処遇に支障がないときは、介護支援専門員を置かなくても差し支えない。</t>
  </si>
  <si>
    <t>従業者の員数</t>
    <phoneticPr fontId="7"/>
  </si>
  <si>
    <t>平18老計他
第3七2（5）</t>
  </si>
  <si>
    <t>　この「訓練を行う能力を有すると認められる者」とは、理学療法士、作業療法士、言語聴覚士、看護職員、柔道整復師又は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資格を有する者であるか。
※ただし、入所者の日常生活やレクリエーション、行事等を通じて行う機能訓練指導については、当該施設の生活相談員又は介護職員が兼務して行っても差し支えない。</t>
    <phoneticPr fontId="7"/>
  </si>
  <si>
    <t>・職員勤務表
・入所者数がわかる書類</t>
  </si>
  <si>
    <t>基準第131条第9項</t>
    <phoneticPr fontId="7"/>
  </si>
  <si>
    <t>(2) 日常生活を営むのに必要な機能を改善し、又はその減退を防止するための訓練を行う能力を有すると認められる者を配置していますか。</t>
  </si>
  <si>
    <t>・職員勤務表</t>
  </si>
  <si>
    <t>基準第131条第1項、第8項
平18老計他
第3七2(4)</t>
    <phoneticPr fontId="7"/>
  </si>
  <si>
    <t>基準第131条第6項、第7項</t>
    <phoneticPr fontId="7"/>
  </si>
  <si>
    <t>(3) 介護職員又は看護職員は、それぞれ１人以上は常勤の者を配置していますか。
※サテライト型居住施設での看護職員は常勤換算で１以上でよい。</t>
    <phoneticPr fontId="7"/>
  </si>
  <si>
    <t>(2) 看護職員の員数は1以上となっていますか。</t>
  </si>
  <si>
    <t>・入所者数等のわかる書類
・職員勤務表
・常勤、非常勤職員の員数がわかる職員名簿</t>
  </si>
  <si>
    <t>基準第131条第1項、第2項</t>
    <phoneticPr fontId="7"/>
  </si>
  <si>
    <t>【介護職員又は看護職員】
(1) その総数は常勤換算方法で、入所者（※）の数が３又はその端数を増すごとに１以上配置していますか。
※入所者の数は前年度の平均値、新規指定は推定数による。</t>
    <phoneticPr fontId="7"/>
  </si>
  <si>
    <t>従業者の員数</t>
  </si>
  <si>
    <t>・資格証</t>
  </si>
  <si>
    <t>平18老計他
第3七2（2）</t>
  </si>
  <si>
    <t>(3) 社会福祉法第19条第1項各号のいずれかに該当する者又はこれと同等以上の能力を有すると認められる者となっていますか。</t>
  </si>
  <si>
    <t>・常勤、非常勤職員の員数がわかる職員名簿</t>
  </si>
  <si>
    <t>基準第131条第5項</t>
    <phoneticPr fontId="7"/>
  </si>
  <si>
    <t>(2) 常勤の者となっていますか。
※ただし、サテライト型居住施設の場合は、常勤換算で1以上でよい。</t>
  </si>
  <si>
    <t>基準第131条第1項</t>
    <phoneticPr fontId="7"/>
  </si>
  <si>
    <t>【生活相談員】
(1) 1以上配置していますか。</t>
  </si>
  <si>
    <t>基準第131条第1項
、第4項</t>
    <phoneticPr fontId="7"/>
  </si>
  <si>
    <t>【医師】
　入所者に対し健康管理及び療養上の指導を行うために必要な数を配置していますか。
※本体施設の医師により当該サテライト型居住施設の入所者の健康管理が適切に行われる場合は、置かないことができる。その際には、本体施設とサテライト施設の入所者の合計数を基礎として本体施設に置くべき医師等の人員を算出すること。</t>
  </si>
  <si>
    <t>指定地域密着型介護老人福祉施設に置くべき従業者の員数は次のとおりとなっていますか。</t>
    <phoneticPr fontId="7"/>
  </si>
  <si>
    <t>Ⅱ　人員に関する基準</t>
  </si>
  <si>
    <t>・運営規程</t>
  </si>
  <si>
    <t>基準
第159条第1項</t>
  </si>
  <si>
    <t>【ユニット型の場合】
ユニット型指定地域密着型介護老人福祉施設は、入居者一人一人の意思及び人格を尊重し、施設サービス計画に基づき、入居前の居宅における生活と入居後の生活が連続したものとなるよう配慮しながら、各ユニットにおいて入居者が相互に社会的関係を築き、自律的な日常生活を営むことを支援していますか。</t>
    <rPh sb="33" eb="35">
      <t>ニュウキョ</t>
    </rPh>
    <rPh sb="66" eb="67">
      <t>キョ</t>
    </rPh>
    <rPh sb="79" eb="80">
      <t>キョ</t>
    </rPh>
    <rPh sb="80" eb="81">
      <t>ゴ</t>
    </rPh>
    <rPh sb="113" eb="114">
      <t>キョ</t>
    </rPh>
    <phoneticPr fontId="7"/>
  </si>
  <si>
    <t>基準
第130条第3項
基準
第159条第2項</t>
  </si>
  <si>
    <t>(3) 指定地域密着型介護老人福祉施設は、明るく家庭的な雰囲気を有し、地域や家庭との結び付きを重視した運営を行い、市町村、居宅介護支援事業者、居宅サービス事業者、地域密着型サービス事業者、他の介護保険施設その他の保健医療サービス又は福祉サービスを提供する者との密接な連携に努めていますか。</t>
    <rPh sb="81" eb="83">
      <t>チイキ</t>
    </rPh>
    <rPh sb="83" eb="86">
      <t>ミッチャクガタ</t>
    </rPh>
    <rPh sb="90" eb="93">
      <t>ジギョウシャ</t>
    </rPh>
    <phoneticPr fontId="7"/>
  </si>
  <si>
    <t>基準
第130条第2項</t>
  </si>
  <si>
    <t>(2) 指定地域密着型介護老人福祉施設は、入所者の意思及び人格を尊重し、常にその者の立場に立ってサービス提供するように努めていますか。</t>
  </si>
  <si>
    <t>･定款、寄付行為等
･運営規程
･パンフレット等</t>
  </si>
  <si>
    <t>基準
第130条第1項</t>
  </si>
  <si>
    <t>(1) 指定地域密着型介護老人福祉施設は、地域密着型施設サービス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ますか。</t>
  </si>
  <si>
    <t>基本方針</t>
  </si>
  <si>
    <t>Ⅰ　基本方針</t>
  </si>
  <si>
    <t>不適</t>
  </si>
  <si>
    <t>適</t>
  </si>
  <si>
    <t>点検結果</t>
  </si>
  <si>
    <t>確認書類等</t>
    <phoneticPr fontId="7"/>
  </si>
  <si>
    <t>根拠条文</t>
  </si>
  <si>
    <t>確認事項</t>
  </si>
  <si>
    <t>点検項目</t>
  </si>
  <si>
    <t>自己点検シート
（地域密着型介護老人福祉施設入所者生活介護、
ユニット型地域密着型介護老人福祉施設入所者生活介護）</t>
    <phoneticPr fontId="7"/>
  </si>
  <si>
    <t>平18厚告126号
別表7ニ注5
基準告示
六十三の二</t>
    <rPh sb="18" eb="20">
      <t>キジュン</t>
    </rPh>
    <rPh sb="20" eb="22">
      <t>コクジ</t>
    </rPh>
    <rPh sb="23" eb="26">
      <t>６３</t>
    </rPh>
    <rPh sb="27" eb="28">
      <t>２</t>
    </rPh>
    <phoneticPr fontId="7"/>
  </si>
  <si>
    <t>ｃ 介護機器を活用する際の安全体制及びケアの質の確保並びに職員の負担軽減に関する次の事項を実施し、かつ、介護機器を安全かつ有効に活用するための委員会を設置し、介護職員、看護職員、介護支援専門員等と共同して、当該委員会において必要な検討等を行い、及び当該事項の実施を定期的に確認すること。
ⅰ 入所者の安全及びケアの質の確保
ⅱ 職員の負担の軽減及び勤務状況への配慮
ⅲ 介護機器の定期的な点検
ⅳ 介護機器を安全かつ有効に活用するための職員研修</t>
    <rPh sb="2" eb="4">
      <t>カイゴ</t>
    </rPh>
    <rPh sb="4" eb="6">
      <t>キキ</t>
    </rPh>
    <rPh sb="7" eb="9">
      <t>カツヨウ</t>
    </rPh>
    <rPh sb="11" eb="12">
      <t>サイ</t>
    </rPh>
    <rPh sb="13" eb="15">
      <t>アンゼン</t>
    </rPh>
    <rPh sb="15" eb="17">
      <t>タイセイ</t>
    </rPh>
    <rPh sb="17" eb="18">
      <t>オヨ</t>
    </rPh>
    <rPh sb="22" eb="23">
      <t>シツ</t>
    </rPh>
    <rPh sb="24" eb="26">
      <t>カクホ</t>
    </rPh>
    <rPh sb="26" eb="27">
      <t>ナラ</t>
    </rPh>
    <rPh sb="29" eb="31">
      <t>ショクイン</t>
    </rPh>
    <rPh sb="32" eb="34">
      <t>フタン</t>
    </rPh>
    <rPh sb="34" eb="36">
      <t>ケイゲン</t>
    </rPh>
    <rPh sb="37" eb="38">
      <t>カン</t>
    </rPh>
    <rPh sb="40" eb="41">
      <t>ツギ</t>
    </rPh>
    <rPh sb="42" eb="44">
      <t>ジコウ</t>
    </rPh>
    <rPh sb="45" eb="47">
      <t>ジッシ</t>
    </rPh>
    <rPh sb="52" eb="54">
      <t>カイゴ</t>
    </rPh>
    <rPh sb="54" eb="56">
      <t>キキ</t>
    </rPh>
    <rPh sb="57" eb="59">
      <t>アンゼン</t>
    </rPh>
    <rPh sb="61" eb="63">
      <t>ユウコウ</t>
    </rPh>
    <rPh sb="64" eb="66">
      <t>カツヨウ</t>
    </rPh>
    <rPh sb="71" eb="74">
      <t>イインカイ</t>
    </rPh>
    <rPh sb="75" eb="77">
      <t>セッチ</t>
    </rPh>
    <rPh sb="79" eb="81">
      <t>カイゴ</t>
    </rPh>
    <rPh sb="81" eb="83">
      <t>ショクイン</t>
    </rPh>
    <rPh sb="84" eb="86">
      <t>カンゴ</t>
    </rPh>
    <rPh sb="86" eb="88">
      <t>ショクイン</t>
    </rPh>
    <rPh sb="89" eb="91">
      <t>カイゴ</t>
    </rPh>
    <rPh sb="91" eb="93">
      <t>シエン</t>
    </rPh>
    <rPh sb="93" eb="96">
      <t>センモンイン</t>
    </rPh>
    <rPh sb="96" eb="97">
      <t>トウ</t>
    </rPh>
    <rPh sb="98" eb="100">
      <t>キョウドウ</t>
    </rPh>
    <rPh sb="103" eb="105">
      <t>トウガイ</t>
    </rPh>
    <rPh sb="105" eb="108">
      <t>イインカイ</t>
    </rPh>
    <rPh sb="112" eb="114">
      <t>ヒツヨウ</t>
    </rPh>
    <rPh sb="115" eb="117">
      <t>ケントウ</t>
    </rPh>
    <rPh sb="117" eb="118">
      <t>トウ</t>
    </rPh>
    <rPh sb="119" eb="120">
      <t>オコナ</t>
    </rPh>
    <rPh sb="122" eb="123">
      <t>オヨ</t>
    </rPh>
    <rPh sb="124" eb="126">
      <t>トウガイ</t>
    </rPh>
    <rPh sb="126" eb="128">
      <t>ジコウ</t>
    </rPh>
    <rPh sb="129" eb="131">
      <t>ジッシ</t>
    </rPh>
    <rPh sb="132" eb="135">
      <t>テイキテキ</t>
    </rPh>
    <rPh sb="136" eb="138">
      <t>カクニン</t>
    </rPh>
    <rPh sb="219" eb="221">
      <t>ショクイン</t>
    </rPh>
    <rPh sb="221" eb="223">
      <t>ケンシュウ</t>
    </rPh>
    <phoneticPr fontId="7"/>
  </si>
  <si>
    <t>施設基準に適合しているものとして市町村長に届け出た施設において、利用者等告示に適合する利用者について、
・死亡日以前31日以上45日以下…1日につき72単位
・死亡日以前4日以上30日以下…1日につき144単位
・死亡日の前日及び前々日…1日につき680単位
・死亡日…1日につき1,280単位
を死亡月に加算していますか。
※ただし、退所した日の翌日から死亡日までの間は、算定しない。</t>
    <rPh sb="53" eb="56">
      <t>シボウビ</t>
    </rPh>
    <rPh sb="56" eb="58">
      <t>イゼン</t>
    </rPh>
    <rPh sb="60" eb="61">
      <t>ニチ</t>
    </rPh>
    <rPh sb="61" eb="63">
      <t>イジョウ</t>
    </rPh>
    <rPh sb="65" eb="66">
      <t>ニチ</t>
    </rPh>
    <rPh sb="66" eb="68">
      <t>イカ</t>
    </rPh>
    <rPh sb="70" eb="71">
      <t>ニチ</t>
    </rPh>
    <rPh sb="76" eb="78">
      <t>タンイ</t>
    </rPh>
    <rPh sb="168" eb="170">
      <t>タイショ</t>
    </rPh>
    <phoneticPr fontId="7"/>
  </si>
  <si>
    <t>②必要に応じて施設サービス計画を見直すなど、サービスの提供に当たって、①に規定する情報その他サービスを適切かつ有効に提供するために必要な情報を活用していること。</t>
    <rPh sb="7" eb="9">
      <t>シセツ</t>
    </rPh>
    <phoneticPr fontId="7"/>
  </si>
  <si>
    <t>④必要に応じて施設サービス計画を見直すなど、サービスの提供に当たって、①に規定する情報及びその他サービスを適切かつ有効に提供するために必要な情報を活用していること。</t>
    <rPh sb="1" eb="3">
      <t>ヒツヨウ</t>
    </rPh>
    <rPh sb="4" eb="5">
      <t>オウ</t>
    </rPh>
    <rPh sb="7" eb="9">
      <t>シセツ</t>
    </rPh>
    <rPh sb="13" eb="15">
      <t>ケイカク</t>
    </rPh>
    <rPh sb="16" eb="18">
      <t>ミナオ</t>
    </rPh>
    <rPh sb="27" eb="29">
      <t>テイキョウ</t>
    </rPh>
    <rPh sb="30" eb="31">
      <t>ア</t>
    </rPh>
    <rPh sb="37" eb="39">
      <t>キテイ</t>
    </rPh>
    <rPh sb="41" eb="43">
      <t>ジョウホウ</t>
    </rPh>
    <rPh sb="43" eb="44">
      <t>オヨ</t>
    </rPh>
    <rPh sb="47" eb="48">
      <t>タ</t>
    </rPh>
    <rPh sb="53" eb="55">
      <t>テキセツ</t>
    </rPh>
    <rPh sb="57" eb="59">
      <t>ユウコウ</t>
    </rPh>
    <rPh sb="60" eb="62">
      <t>テイキョウ</t>
    </rPh>
    <rPh sb="67" eb="69">
      <t>ヒツヨウ</t>
    </rPh>
    <rPh sb="70" eb="72">
      <t>ジョウホウ</t>
    </rPh>
    <rPh sb="73" eb="75">
      <t>カツヨウ</t>
    </rPh>
    <phoneticPr fontId="7"/>
  </si>
  <si>
    <t>【栄養士又は管理栄養士】
１以上配置していますか。
※ただし、サテライト型居住施設の場合、本体施設が「(地域密着型)介護老人福祉施設」、「介護老人保健施設」、「病院（病床数100以上）」であって、入所者の処遇に支障がないときは、栄養士又は管理栄養士を置かなくても差し支えない。</t>
    <rPh sb="4" eb="5">
      <t>マタ</t>
    </rPh>
    <rPh sb="6" eb="11">
      <t>カンリエイヨウシ</t>
    </rPh>
    <rPh sb="118" eb="119">
      <t>マタ</t>
    </rPh>
    <rPh sb="120" eb="122">
      <t>カンリ</t>
    </rPh>
    <rPh sb="122" eb="125">
      <t>エイヨウシ</t>
    </rPh>
    <phoneticPr fontId="7"/>
  </si>
  <si>
    <t>③ 従業者に対し、感染症及び食中毒の予防及びまん延の防止のための研修並びに感染症の予防及びまん延の防止のための訓練を定期的に行っていますか。</t>
    <rPh sb="34" eb="35">
      <t>ナラ</t>
    </rPh>
    <rPh sb="37" eb="40">
      <t>カンセンショウ</t>
    </rPh>
    <rPh sb="41" eb="43">
      <t>ヨボウ</t>
    </rPh>
    <rPh sb="43" eb="44">
      <t>オヨ</t>
    </rPh>
    <rPh sb="47" eb="48">
      <t>エン</t>
    </rPh>
    <rPh sb="49" eb="51">
      <t>ボウシ</t>
    </rPh>
    <rPh sb="55" eb="57">
      <t>クンレン</t>
    </rPh>
    <phoneticPr fontId="7"/>
  </si>
  <si>
    <t>(1)　ユニット型地域密着型介護老人福祉施設入所者生活介護費又は経過的ユニット型経過的地域密着型介護老人福祉施設入所者生活介護費を算定していること。</t>
    <rPh sb="32" eb="35">
      <t>ケイカテキ</t>
    </rPh>
    <phoneticPr fontId="7"/>
  </si>
  <si>
    <t>・入所者に関する記録</t>
    <phoneticPr fontId="4"/>
  </si>
  <si>
    <t>医師及び協力医療機関の協力を得て、１年に１回以上、緊急時等における対応方法の見直しを行い、必要に応じて緊急時等における対応方法の変更を行っていますか。</t>
    <rPh sb="67" eb="68">
      <t>オコナ</t>
    </rPh>
    <phoneticPr fontId="4"/>
  </si>
  <si>
    <t>①入所者の病状が急変した場合等において医師又は看護職員が相談対応を行う体制を、常時確保していること。</t>
    <phoneticPr fontId="4"/>
  </si>
  <si>
    <t>②施設からの診療の求めがあった場合において診療を行う体制を、常時確保していること。</t>
    <phoneticPr fontId="4"/>
  </si>
  <si>
    <t>基準第152条第3項</t>
  </si>
  <si>
    <t>基準第152条第4項</t>
  </si>
  <si>
    <t>基準第152条第5項</t>
  </si>
  <si>
    <t>(2) １年に１回以上、協力医療機関との間で、入所者の病状が急変した場合等の対応を確認するとともに、協力医療機関の名称等を、市に届け出ていますか。</t>
    <phoneticPr fontId="4"/>
  </si>
  <si>
    <t>(3) 第二種協定指定医療機関との間で、新興感染症の発生時等の対応を取り決めていますか。（努力義務）</t>
    <rPh sb="45" eb="47">
      <t>ドリョク</t>
    </rPh>
    <rPh sb="47" eb="49">
      <t>ギム</t>
    </rPh>
    <phoneticPr fontId="4"/>
  </si>
  <si>
    <t>(4) 協力医療機関が第二種協定指定医療機関である場合においては、当該第二種協定指定医療機関との間で、新興感染症の発生時等の対応について協議を行っていますか。</t>
    <phoneticPr fontId="4"/>
  </si>
  <si>
    <t>(5) 入所者が協力医療機関その他の医療機関に入院した後に、当該入所者の病状が軽快し、退院が可能となった場合においては、再び施設に速やかに入所させることができるように努めていますか。</t>
    <phoneticPr fontId="4"/>
  </si>
  <si>
    <t>③入所者の病状が急変した場合等において、当該施設の医師又は協力医療機関その他の医療機関の医師が診療を行い、入院を要すると認められた入所者の入院を原則として受け入れる体制を確保していること。</t>
    <rPh sb="20" eb="22">
      <t>トウガイ</t>
    </rPh>
    <phoneticPr fontId="4"/>
  </si>
  <si>
    <t>入所定員及び居室の定員を超えて入所させていませんか。
【ユニットの場合】
ユニットごとの入所定員及び居室の定員を超えて入所させていませんか。
※災害、虐待その他やむを得ない事情がある場合は、この限りでない。</t>
    <phoneticPr fontId="4"/>
  </si>
  <si>
    <t>(5)【ユニットの場合】
管理者は、ユニット型施設の管理等に係る研修を受講していますか。（努力義務）</t>
    <rPh sb="45" eb="49">
      <t>ドリョクギム</t>
    </rPh>
    <phoneticPr fontId="7"/>
  </si>
  <si>
    <t>・研修受講修了証明書</t>
    <phoneticPr fontId="4"/>
  </si>
  <si>
    <t>(2) 入所者１人当たりの床面積は、10.65平方メートル以上となっているか。</t>
    <phoneticPr fontId="4"/>
  </si>
  <si>
    <t>【機能訓練指導員】
(1) １以上配置していますか。
※ただし、サテライト型居住施設の場合、入所者の処遇に支障がないときは、本体施設が「(地域密着型)介護老人福祉施設」は、機能訓練指導員を、本体施設が「介護老人保健施設」は、理学療法士・作業療法士を、置かなくても差し支えない。</t>
    <phoneticPr fontId="4"/>
  </si>
  <si>
    <t>基準
附則第4条第2項</t>
    <phoneticPr fontId="4"/>
  </si>
  <si>
    <t>(9) 施設における指針に基づいた衛生管理の徹底や衛生的ケアの励行のため行われる「感染症及び食中毒の予防及びまん延防止のための研修」は、施設が指針に基づいた研修プログラムを作成し、年２回以上定期的に開催していますか。また、新規採用時には必ず感染対策研修を実施していますか。また、研修内容を記録していますか。</t>
    <phoneticPr fontId="7"/>
  </si>
  <si>
    <t>(1) 従業者は、正当な理由がなく、その業務上知り得た入所者又はその家族の秘密を漏らしていませんか。</t>
    <phoneticPr fontId="4"/>
  </si>
  <si>
    <t>利用者の安全並びに介護サービスの質の確保及び職員の負担軽減に資する方策を検討するための委員会の設置</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セッチ</t>
    </rPh>
    <phoneticPr fontId="4"/>
  </si>
  <si>
    <t>業務の効率化、介護サービスの質の向上その他の生産性の向上に資する取組の促進を図るため、利用者の安全並びに介護サービスの質の確保及び職員の負担軽減に資する方策を検討するための委員会の設置を定期的に開催していますか。
※令和９年３月31日までは努力義務</t>
    <rPh sb="0" eb="2">
      <t>ギョウム</t>
    </rPh>
    <rPh sb="3" eb="6">
      <t>コウリツカ</t>
    </rPh>
    <rPh sb="7" eb="9">
      <t>カイゴ</t>
    </rPh>
    <rPh sb="14" eb="15">
      <t>シツ</t>
    </rPh>
    <rPh sb="16" eb="18">
      <t>コウジョウ</t>
    </rPh>
    <rPh sb="20" eb="21">
      <t>タ</t>
    </rPh>
    <rPh sb="22" eb="25">
      <t>セイサンセイ</t>
    </rPh>
    <rPh sb="26" eb="28">
      <t>コウジョウ</t>
    </rPh>
    <rPh sb="29" eb="30">
      <t>シ</t>
    </rPh>
    <rPh sb="32" eb="34">
      <t>トリクミ</t>
    </rPh>
    <rPh sb="35" eb="37">
      <t>ソクシン</t>
    </rPh>
    <rPh sb="38" eb="39">
      <t>ハカ</t>
    </rPh>
    <rPh sb="93" eb="96">
      <t>テイキテキ</t>
    </rPh>
    <rPh sb="97" eb="99">
      <t>カイサイ</t>
    </rPh>
    <rPh sb="108" eb="110">
      <t>レイワ</t>
    </rPh>
    <rPh sb="111" eb="112">
      <t>ネン</t>
    </rPh>
    <rPh sb="113" eb="114">
      <t>ガツ</t>
    </rPh>
    <rPh sb="116" eb="117">
      <t>ニチ</t>
    </rPh>
    <rPh sb="120" eb="122">
      <t>ドリョク</t>
    </rPh>
    <rPh sb="122" eb="124">
      <t>ギム</t>
    </rPh>
    <phoneticPr fontId="4"/>
  </si>
  <si>
    <t>基準第86条の2</t>
    <phoneticPr fontId="4"/>
  </si>
  <si>
    <t>・委員会の記録</t>
    <rPh sb="1" eb="4">
      <t>イインカイ</t>
    </rPh>
    <rPh sb="5" eb="7">
      <t>キロク</t>
    </rPh>
    <phoneticPr fontId="4"/>
  </si>
  <si>
    <t>高齢者虐待防止措置未実施減算</t>
    <phoneticPr fontId="4"/>
  </si>
  <si>
    <t>平18厚告126号
別表7ニ注6
基準告示
六十三の二の二</t>
    <rPh sb="29" eb="30">
      <t>ニ</t>
    </rPh>
    <phoneticPr fontId="7"/>
  </si>
  <si>
    <t>別に厚生労働大臣が定める基準（基準第169条において準用する第3条の38の2）を満たさない場合は、所定単位数の100分の1に相当する単位数を所定単位数から減算していますか。</t>
    <rPh sb="17" eb="18">
      <t>ダイ</t>
    </rPh>
    <rPh sb="21" eb="22">
      <t>ジョウ</t>
    </rPh>
    <rPh sb="26" eb="28">
      <t>ジュンヨウ</t>
    </rPh>
    <rPh sb="30" eb="31">
      <t>ダイ</t>
    </rPh>
    <phoneticPr fontId="4"/>
  </si>
  <si>
    <t>平18厚告126号
別表7ニ注7
基準告示
六十三の二の三</t>
    <rPh sb="29" eb="30">
      <t>サン</t>
    </rPh>
    <phoneticPr fontId="7"/>
  </si>
  <si>
    <t>業務継続計画未策定減算</t>
    <phoneticPr fontId="4"/>
  </si>
  <si>
    <t>別に厚生労働大臣が定める基準（基準第169条において準用する第3条の30の2第1項）を満たさない場合は、所定単位数の100分の3に相当する単位数を所定単位数から減算していますか。</t>
    <rPh sb="15" eb="17">
      <t>キジュン</t>
    </rPh>
    <rPh sb="17" eb="18">
      <t>ダイ</t>
    </rPh>
    <rPh sb="21" eb="22">
      <t>ジョウ</t>
    </rPh>
    <rPh sb="26" eb="28">
      <t>ジュンヨウ</t>
    </rPh>
    <rPh sb="30" eb="31">
      <t>ダイ</t>
    </rPh>
    <rPh sb="32" eb="33">
      <t>ジョウ</t>
    </rPh>
    <rPh sb="38" eb="39">
      <t>ダイ</t>
    </rPh>
    <rPh sb="40" eb="41">
      <t>コウ</t>
    </rPh>
    <phoneticPr fontId="4"/>
  </si>
  <si>
    <t>・業務継続計画
・研修及び訓練の記録
・職員会議録</t>
    <phoneticPr fontId="4"/>
  </si>
  <si>
    <t>(1)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この号において「理学療法士等」という。）を１名以上配置しているものであること。</t>
    <phoneticPr fontId="4"/>
  </si>
  <si>
    <t>(2)入所者ごとの個別機能訓練計画書の内容等の情報を厚生労働省に提出していること。</t>
    <phoneticPr fontId="4"/>
  </si>
  <si>
    <t>(3)必要に応じて個別機能訓練計画の内容を見直す等、機能訓練の実施に当たって、(2)の情報その他機能訓練の適切かつ有効な実施のために必要な情報を活用していること。</t>
    <phoneticPr fontId="4"/>
  </si>
  <si>
    <t>個別機能訓練加算(Ⅱ)</t>
    <phoneticPr fontId="4"/>
  </si>
  <si>
    <t>個別機能訓練加算(Ⅲ)</t>
    <phoneticPr fontId="4"/>
  </si>
  <si>
    <t>個別機能訓練加算(Ⅰ)</t>
    <phoneticPr fontId="4"/>
  </si>
  <si>
    <t>(3)入所者ごとに、理学療法士等が、個別機能訓練計画の内容等の情報その他機能訓練の適切かつ有効な実施のために必要な情報、入所者の口腔の健康状態に関する情報及び入所者の栄養状態に関する情報を相互に共有すること。</t>
    <phoneticPr fontId="4"/>
  </si>
  <si>
    <t>(4)(3)で共有した情報を踏まえ、必要に応じて個別機能訓練計画の見直しを行い、当該見直しの内容について、理学療法士等の関係職種間で共有していること。</t>
    <phoneticPr fontId="4"/>
  </si>
  <si>
    <t>(2)口腔衛生管理加算(Ⅱ)及び栄養マネジメント強化加算を算定していること。</t>
    <phoneticPr fontId="4"/>
  </si>
  <si>
    <t>(1)個別機能訓練加算(Ⅱ)を算定していること。</t>
    <rPh sb="15" eb="17">
      <t>サンテイ</t>
    </rPh>
    <phoneticPr fontId="4"/>
  </si>
  <si>
    <t>(1)個別機能訓練加算(Ⅰ)を算定していること。</t>
    <rPh sb="15" eb="17">
      <t>サンテイ</t>
    </rPh>
    <phoneticPr fontId="4"/>
  </si>
  <si>
    <t>入所者に対して居宅における外泊を認め、指定地域密着型介護老人福祉施設が居宅サービスを提供する場合は、1月に6日を限度として所定単位数に代えて1日につき560単位を算定していますか。
ただし、外泊の初日及び最終日は算定せず、入院・外泊の費用の算定をする場合は算定しない。</t>
    <rPh sb="21" eb="23">
      <t>チイキ</t>
    </rPh>
    <rPh sb="23" eb="26">
      <t>ミッチャクガタ</t>
    </rPh>
    <phoneticPr fontId="7"/>
  </si>
  <si>
    <t>平18厚告126号
別表7ヘ注</t>
    <phoneticPr fontId="7"/>
  </si>
  <si>
    <t>退所時栄養情報連携加算</t>
    <rPh sb="0" eb="2">
      <t>タイショ</t>
    </rPh>
    <rPh sb="2" eb="3">
      <t>ジ</t>
    </rPh>
    <rPh sb="3" eb="5">
      <t>エイヨウ</t>
    </rPh>
    <rPh sb="5" eb="7">
      <t>ジョウホウ</t>
    </rPh>
    <rPh sb="7" eb="9">
      <t>レンケイ</t>
    </rPh>
    <rPh sb="9" eb="11">
      <t>カサン</t>
    </rPh>
    <phoneticPr fontId="4"/>
  </si>
  <si>
    <t>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
ただし、栄養管理について基準を満たしていない場合の減算（イからニまでの注8）又は栄養マネジメント強化加算を算定している場合は、算定しない。</t>
    <phoneticPr fontId="4"/>
  </si>
  <si>
    <t>利用者等告示
四十六の二</t>
    <phoneticPr fontId="4"/>
  </si>
  <si>
    <t>疾病治療の直接手段として、医師の発行する食事箋に基づき提供された適切な栄養量及び内容を有する腎臓病食、肝臓病食、糖尿病食、胃潰瘍食、貧血食、膵（すい）臓病食、脂質異常症食、痛風食、嚥（えん）下困難者のための流動食、経管栄養のための濃厚流動食及び特別な場合の検査食（単なる流動食及び軟食を除く。）</t>
    <phoneticPr fontId="4"/>
  </si>
  <si>
    <t>(5) 退所時情報提供加算　　　　　　　　　250単位</t>
    <phoneticPr fontId="4"/>
  </si>
  <si>
    <t>平18厚告126号
別表7チ注5</t>
    <phoneticPr fontId="4"/>
  </si>
  <si>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ますか。</t>
    <phoneticPr fontId="4"/>
  </si>
  <si>
    <t>平18厚告126号
別表7リ注</t>
    <phoneticPr fontId="7"/>
  </si>
  <si>
    <t>協力医療機関連携加算</t>
    <phoneticPr fontId="4"/>
  </si>
  <si>
    <t>協力医療機関（基準第152条第1項本文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
(1)当該協力医療機関が、基準第152条第1項各号に掲げる要件を満たしている場合　…50単位
(2)(1)以外の場合　　…5単位</t>
    <rPh sb="179" eb="181">
      <t>イガイ</t>
    </rPh>
    <rPh sb="182" eb="184">
      <t>バアイ</t>
    </rPh>
    <phoneticPr fontId="4"/>
  </si>
  <si>
    <t>(1) 経口維持加算(Ⅰ)　　　　　　　　　　400単位</t>
    <rPh sb="4" eb="10">
      <t>ケイコウイジカサン</t>
    </rPh>
    <phoneticPr fontId="4"/>
  </si>
  <si>
    <t>(2) 経口維持加算(Ⅱ)　　　　　　　　　　100単位</t>
    <rPh sb="4" eb="10">
      <t>ケイコウイジカサン</t>
    </rPh>
    <phoneticPr fontId="4"/>
  </si>
  <si>
    <t>①　定員超過利用・人員基準欠如に該当していないこと。</t>
    <phoneticPr fontId="4"/>
  </si>
  <si>
    <t>②　入所者又は入院患者の摂食若しくは嚥下機能が医師の判断により適切に評価されていること。</t>
    <phoneticPr fontId="4"/>
  </si>
  <si>
    <t>③　誤嚥等が発生した場合の管理体制が整備されていること。</t>
    <phoneticPr fontId="4"/>
  </si>
  <si>
    <t>④　食形態に係る配慮など誤嚥防止のための適切な配慮がされていること。</t>
    <phoneticPr fontId="4"/>
  </si>
  <si>
    <t>⑤　②から④までについて医師、管理栄養士、看護職員、介護支援専門員その他の職種の者が共同して実施するための体制が整備されていること。</t>
    <phoneticPr fontId="4"/>
  </si>
  <si>
    <t>特別通院送迎加算</t>
    <phoneticPr fontId="4"/>
  </si>
  <si>
    <t>平18厚告126号
別表7ヨ注</t>
    <phoneticPr fontId="7"/>
  </si>
  <si>
    <t>透析を要する入所者であって、その家族や病院等による送迎が困難である等やむを得ない事情があるものに対して、１月に12回以上、通院のため送迎を行った場合は、１月につき594単位を加算していますか。</t>
    <phoneticPr fontId="4"/>
  </si>
  <si>
    <t>イ　入所者に対する注意事項や病状等についての情報共有、曜日や時間帯ごとの医師との連絡方法、診療を依頼する場合の具体的状況等について、配置医師と当該施設の間で、具体的な取決めがなされていること。</t>
    <phoneticPr fontId="4"/>
  </si>
  <si>
    <t>ロ　複数名の配置医師を置いていること又は配置医師と協力医療機関の医師が連携し、施設の求めに応じ24時間対応できる体制を確保していること。</t>
    <phoneticPr fontId="4"/>
  </si>
  <si>
    <t>退所者の退所した日から30日以内に居宅を訪問すること、又は指定居宅介護支援事業者から情報提供を受けることにより、当該退所者の在宅における生活が１月以上継続する見込みであることを確認し、記録していること。</t>
    <phoneticPr fontId="7"/>
  </si>
  <si>
    <t>認知症チームケア推進加算</t>
    <phoneticPr fontId="4"/>
  </si>
  <si>
    <t>利用者等告示
五十の二</t>
    <phoneticPr fontId="4"/>
  </si>
  <si>
    <t>周囲の者による日常生活に対する注意を必要とする認知症の者</t>
    <phoneticPr fontId="4"/>
  </si>
  <si>
    <t>①事業所又は施設における利用者又は入所者の総数のうち、周囲の者による日常生活に対する注意を必要とする認知症の者（以下この号において「対象者」という。）の占める割合が２分の１以上であること。</t>
    <phoneticPr fontId="4"/>
  </si>
  <si>
    <t>②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１名以上配置し、かつ、複数人の介護職員から成る認知症の行動・心理症状に対応するチームを組んでいること。</t>
    <phoneticPr fontId="4"/>
  </si>
  <si>
    <t>③対象者に対し、個別に認知症の行動・心理症状の評価を計画的に行い、その評価に基づく値を測定し、認知症の行動・心理症状の予防等に資するチームケアを実施していること。</t>
    <phoneticPr fontId="4"/>
  </si>
  <si>
    <t>④認知症の行動・心理症状の予防等に資する認知症ケアについて、カンファレンスの開催、計画の作成、認知症の行動・心理症状の有無及び程度についての定期的な評価、ケアの振り返り、計画の見直し等を行っていること。</t>
    <phoneticPr fontId="4"/>
  </si>
  <si>
    <t>医師が一般に認められている医学的知見に基づき回復の見込みがないと診断した者であること。</t>
    <phoneticPr fontId="4"/>
  </si>
  <si>
    <t>医師、生活相談員、看護職員、管理栄養士、介護支援専門員その他の職種の者（以下この号において「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こと。</t>
    <phoneticPr fontId="4"/>
  </si>
  <si>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こと。</t>
    <phoneticPr fontId="4"/>
  </si>
  <si>
    <t>平18厚告126号
別表7ヤ注</t>
    <phoneticPr fontId="7"/>
  </si>
  <si>
    <t>平18厚告126号
別表7マ注</t>
    <phoneticPr fontId="7"/>
  </si>
  <si>
    <t>平18厚告126号
別表7ケ注</t>
    <phoneticPr fontId="7"/>
  </si>
  <si>
    <t>①入所者ごとに、施設入所時又は利用開始時に褥瘡の有無を確認するとともに、褥瘡の発生と関連のあるリスクについて、施設入所時に評価し、その後少なくとも３か月に１回評価すること。</t>
    <phoneticPr fontId="7"/>
  </si>
  <si>
    <t>②①の確認及び評価の結果等の情報を厚生労働省に提出し、褥瘡管理の実施に当たって、当該情報その他褥瘡管理の適切かつ有効な実施のために必要な情報を活用していること。</t>
    <phoneticPr fontId="7"/>
  </si>
  <si>
    <t>③①の確認の結果、褥瘡が認められ、又は①の評価の結果、褥瘡が発生するリスクがあるとされた入所者ごとに、医師、看護師、介護職員、管理栄養士、介護支援専門員その他の職種の者が共同して、褥瘡管理に関する褥瘡ケア計画を作成していること。</t>
    <phoneticPr fontId="7"/>
  </si>
  <si>
    <t>⑤①の評価に基づき、少なくとも３か月に１回、入所者ごとに褥瘡ケア計画を見直していること。</t>
    <phoneticPr fontId="4"/>
  </si>
  <si>
    <t>基準告示
七十一の二
(1)褥瘡マネジメント加算(Ⅰ)
…①～⑤に適合すること。
(2)褥瘡マネジメント加算(Ⅱ)
…①～⑥に適合すること。</t>
    <rPh sb="33" eb="35">
      <t>テキゴウ</t>
    </rPh>
    <rPh sb="63" eb="65">
      <t>テキゴウ</t>
    </rPh>
    <phoneticPr fontId="7"/>
  </si>
  <si>
    <t>⑥次のいずれかに適合すること。</t>
    <phoneticPr fontId="4"/>
  </si>
  <si>
    <t>④入所者ごとの褥瘡ケア計画に従い褥瘡管理を実施するとともに、その管理の内容や入所者の状態について定期的に記録していること。</t>
    <phoneticPr fontId="7"/>
  </si>
  <si>
    <t>⑤認知症の行動・心理症状の予防等に資する認知症介護に係る専門的な研修を修了している者を１名以上配置し、かつ、複数人の介護職員から成る認知症の行動・心理症状に対応するチームを組んでいること。</t>
    <phoneticPr fontId="4"/>
  </si>
  <si>
    <t xml:space="preserve">基準告示
五十八の五の二
(1)認知症チームケア推進加算（Ⅰ）
…①②③④に適合すること。
(2)認知症チームケア推進加算（Ⅱ）
…①③④⑤に適合すること。
</t>
    <rPh sb="39" eb="41">
      <t>テキゴウ</t>
    </rPh>
    <rPh sb="73" eb="75">
      <t>テキゴウ</t>
    </rPh>
    <phoneticPr fontId="4"/>
  </si>
  <si>
    <t>①入所者の総数のうち、日常生活に支障を来すおそれのある症状又は行動が認められることから介護を必要とする認知症の者（以下この号において「対象者」という。）の占める割合が２分の１以上であること。</t>
    <phoneticPr fontId="4"/>
  </si>
  <si>
    <t>②認知症介護に係る専門的な研修を修了している者を、対象者の数が20人未満である場合にあっては１以上、対象者の数が20人以上である場合にあっては１に対象者の数が19を超えて10又はその端数を増すごとに１を加えて得た数以上配置し、チームとして専門的な認知症ケアを実施していること。</t>
    <phoneticPr fontId="7"/>
  </si>
  <si>
    <t>③従業者に対する認知症ケアに関する留意事項の伝達又は技術的指導に係る会議を定期的に開催していること。</t>
    <phoneticPr fontId="4"/>
  </si>
  <si>
    <t>④認知症介護の指導に係る専門的な研修を修了している者を１名以上配置し、施設全体の認知症ケアの指導等を実施していること。</t>
    <phoneticPr fontId="7"/>
  </si>
  <si>
    <t>⑤介護職員、看護職員ごとの認知症ケアに関する研修計画を作成し、当該計画に従い、研修（外部における研修を含む。）を実施又は実施を予定していること。</t>
    <phoneticPr fontId="4"/>
  </si>
  <si>
    <t>基準告示
三の五
(1)認知症専門ケア加算(Ⅰ)
…①～③に適合すること。
(2)認知症専門ケア加算(Ⅱ)
…①～⑤に適合すること。</t>
    <rPh sb="0" eb="2">
      <t>キジュン</t>
    </rPh>
    <rPh sb="2" eb="4">
      <t>コクジ</t>
    </rPh>
    <rPh sb="7" eb="8">
      <t>５</t>
    </rPh>
    <rPh sb="31" eb="33">
      <t>テキゴウ</t>
    </rPh>
    <rPh sb="61" eb="63">
      <t>テキゴウ</t>
    </rPh>
    <phoneticPr fontId="4"/>
  </si>
  <si>
    <t>③①の評価に基づき、少なくとも3か月に1回、入所者ごとに支援計画を見直していること。</t>
    <rPh sb="17" eb="18">
      <t>ゲツ</t>
    </rPh>
    <rPh sb="20" eb="21">
      <t>カイ</t>
    </rPh>
    <phoneticPr fontId="7"/>
  </si>
  <si>
    <t>⑥①の評価の結果、施設入所時に尿道カテーテルが留置されていた者であって要介護状態の軽減が見込まれるものについて、尿道カテーテルが抜去されたこと。</t>
    <phoneticPr fontId="7"/>
  </si>
  <si>
    <t xml:space="preserve">基準告示七十一の五
(1)科学的介護推進体制加算(Ⅰ)…①、②に適合すること。
(2)科学的介護推進体制加算(Ⅱ)…③、④に適合すること。
</t>
    <rPh sb="0" eb="2">
      <t>キジュン</t>
    </rPh>
    <rPh sb="2" eb="4">
      <t>コクジ</t>
    </rPh>
    <rPh sb="4" eb="7">
      <t>７１</t>
    </rPh>
    <rPh sb="8" eb="9">
      <t>５</t>
    </rPh>
    <rPh sb="33" eb="35">
      <t>テキゴウ</t>
    </rPh>
    <rPh sb="64" eb="66">
      <t>テキゴウ</t>
    </rPh>
    <phoneticPr fontId="7"/>
  </si>
  <si>
    <t>高齢者施設等感染対策向上加算</t>
    <phoneticPr fontId="4"/>
  </si>
  <si>
    <t>新興感染症等施設療養費</t>
    <phoneticPr fontId="4"/>
  </si>
  <si>
    <t>生産性向上推進体制加算</t>
    <phoneticPr fontId="4"/>
  </si>
  <si>
    <t>基準告示十六の二
(1)ADL維持等加算(Ⅰ)…(1)～(3)すべてを満たす場合
(2)ADL維持等加算(Ⅱ)…(1)、(2)、(4)すべてを満たす場合</t>
    <rPh sb="36" eb="37">
      <t>ミ</t>
    </rPh>
    <rPh sb="39" eb="41">
      <t>バアイ</t>
    </rPh>
    <rPh sb="76" eb="78">
      <t>バアイ</t>
    </rPh>
    <phoneticPr fontId="7"/>
  </si>
  <si>
    <t>(1) 高齢者施設等感染対策向上加算(Ⅰ)　　次に掲げる基準のいずれにも適合すること。</t>
    <phoneticPr fontId="4"/>
  </si>
  <si>
    <t>①第二種協定指定医療機関との間で、新興感染症の発生時等の対応を行う体制を確保していること。</t>
    <phoneticPr fontId="7"/>
  </si>
  <si>
    <t>③感染対策向上加算又は外来感染対策向上加算に係る届出を行った医療機関等が行う院内感染対策に関する研修又は訓練に１年に１回以上参加していること。</t>
    <phoneticPr fontId="7"/>
  </si>
  <si>
    <t>基準告示
七十一の六</t>
    <rPh sb="0" eb="2">
      <t>キジュン</t>
    </rPh>
    <rPh sb="2" eb="4">
      <t>コクジ</t>
    </rPh>
    <rPh sb="5" eb="8">
      <t>７１</t>
    </rPh>
    <rPh sb="9" eb="10">
      <t>ロク</t>
    </rPh>
    <phoneticPr fontId="7"/>
  </si>
  <si>
    <t>②基準第152条第１項本文に規定する協力医療機関等との間で、感染症（新興感染症を除く。以下この号において同じ。）の発生時等の対応を取り決めるとともに、感染症の発生時等に、協力医療機関等と連携し適切に対応していること。</t>
    <rPh sb="11" eb="13">
      <t>ホンブン</t>
    </rPh>
    <rPh sb="24" eb="25">
      <t>トウ</t>
    </rPh>
    <phoneticPr fontId="7"/>
  </si>
  <si>
    <t>新興感染症等施設療養費（１日につき）…240単位
入所者が別に厚生労働大臣が定める感染症に感染した場合に相談対応、診療、入院調整等を行う医療機関を確保し、かつ、当該感染症に感染した入所者に対し、適切な感染対策を行った上で、指定地域密着型介護老人福祉施設入所者生活介護を行った場合に、１月に１回、連続する５日を限度として算定していますか。</t>
    <phoneticPr fontId="4"/>
  </si>
  <si>
    <t>別に厚生労働大臣が定める基準に適合するものとして市町村長に届け出た施設において、継続的に入所者ごとの排せつに係る支援を行った場合は、次の区分に従い、所定単位を加算していますか。
(1) 排せつ支援加算(Ⅰ)…10単位
(2) 排せつ支援加算(Ⅱ)…15単位
(3) 排せつ支援加算(Ⅲ)…20単位</t>
    <rPh sb="0" eb="1">
      <t>ベツ</t>
    </rPh>
    <rPh sb="2" eb="4">
      <t>コウセイ</t>
    </rPh>
    <rPh sb="4" eb="6">
      <t>ロウドウ</t>
    </rPh>
    <rPh sb="6" eb="8">
      <t>ダイジン</t>
    </rPh>
    <rPh sb="9" eb="10">
      <t>サダ</t>
    </rPh>
    <rPh sb="12" eb="14">
      <t>キジュン</t>
    </rPh>
    <rPh sb="15" eb="17">
      <t>テキゴウ</t>
    </rPh>
    <rPh sb="31" eb="32">
      <t>デ</t>
    </rPh>
    <rPh sb="33" eb="35">
      <t>シセツ</t>
    </rPh>
    <rPh sb="40" eb="43">
      <t>ケイゾクテキ</t>
    </rPh>
    <rPh sb="44" eb="47">
      <t>ニュウショシャ</t>
    </rPh>
    <rPh sb="50" eb="51">
      <t>ハイ</t>
    </rPh>
    <rPh sb="54" eb="55">
      <t>カカ</t>
    </rPh>
    <rPh sb="56" eb="58">
      <t>シエン</t>
    </rPh>
    <rPh sb="59" eb="60">
      <t>オコナ</t>
    </rPh>
    <rPh sb="62" eb="64">
      <t>バアイ</t>
    </rPh>
    <rPh sb="93" eb="94">
      <t>ハイ</t>
    </rPh>
    <rPh sb="96" eb="98">
      <t>シエン</t>
    </rPh>
    <phoneticPr fontId="7"/>
  </si>
  <si>
    <t>別に厚生労働大臣が定める基準に適合しているものとして市町村長に対し届出を行った指定地域密着型介護老人福祉施設が、別に厚生労働大臣が定める者に対し認知症の行動・心理症状の予防等に資するチームケア（複数人の介護者がチームを組み、入所者の情報を共有した上で介護に係る課題を抽出し、多角的な視点で課題解決に向けた介護を提供することをいう。）を行った場合は、当該基準に掲げる区分に従い、１月につき次に掲げる所定単位数を加算していますか。
ただし、次に掲げるいずれかの加算を算定している場合においては、次に掲げるその他の加算は算定せず、認知症専門ケア加算を算定している場合においては、次に掲げる加算は算定しない。
(1) 認知症チームケア推進加算(Ⅰ)　…150単位
(2) 認知症チームケア推進加算(Ⅱ)　…120単位</t>
    <phoneticPr fontId="4"/>
  </si>
  <si>
    <t>　ただし、次に掲げるいずれかの加算を算定している場合は、その他の加算は算定しないこと。
(1) 認知症専門ケア加算(Ⅰ)　…3単位
(2) 認知症専門ケア加算(Ⅱ)　…4単位
※利用者等告示
　日常生活に支障を来すおそれのある症状又は行動が認められることから介護を必要とする認知症の者（日常生活自立度のランクⅢ、Ⅳ又はМに該当する利用者）</t>
    <rPh sb="106" eb="107">
      <t>キタ</t>
    </rPh>
    <phoneticPr fontId="7"/>
  </si>
  <si>
    <t>小規模拠点集合型施設加算　50単位
同一敷地内に複数の居住単位を設けてサービスを行っている施設において、5人以下の居住単位に入所している入所者については、1日に所定単位数を加算していますか。</t>
    <phoneticPr fontId="4"/>
  </si>
  <si>
    <t>在宅復帰支援機能加算　　　　　10単位
基準告示に適合する施設であって、次の基準のいずれにも適合している場合にあっては、1日につき所定単位数を算定していますか。
イ　入所者の家族との連絡調整を行っていること。
ロ　入所者が利用を希望する指定居宅介護支援事業者に対して入所者に係る居宅サービスに必要な情報の提供、退所後の居宅サービスの利用に関する調整を行っていること。</t>
    <phoneticPr fontId="7"/>
  </si>
  <si>
    <t>(2) 高齢者施設等感染対策向上加算(Ⅱ)</t>
    <phoneticPr fontId="7"/>
  </si>
  <si>
    <t>厚生労働大臣が定める基準に適合しているものとして市町村長に届け出た施設において、入所者に対して、機能訓練指導員、看護職員、介護職員、生活相談員その他の職種の者が共同して、入所者ごとに個別機能訓練計画を作成し、当該計画に基づき、計画的に機能訓練を行っている場合は、当該基準に掲げる区分に従い、(1)については１日につき、(2)及び(3)については１月につき、次に掲げる単位数を所定単位数に加算していますか。
(1) 個別機能訓練加算（Ⅰ）…12単位
(2) 個別機能訓練加算（Ⅱ）…20単位
(3) 個別機能訓練加算（Ⅲ）…20単位</t>
    <phoneticPr fontId="7"/>
  </si>
  <si>
    <t>基準告示
七十一の七</t>
    <rPh sb="0" eb="2">
      <t>キジュン</t>
    </rPh>
    <rPh sb="2" eb="4">
      <t>コクジ</t>
    </rPh>
    <rPh sb="5" eb="8">
      <t>７１</t>
    </rPh>
    <rPh sb="9" eb="10">
      <t>ナナ</t>
    </rPh>
    <phoneticPr fontId="7"/>
  </si>
  <si>
    <t>(1) 生産性向上推進体制加算(Ⅰ)　　次に掲げる基準のいずれにも適合すること。</t>
    <phoneticPr fontId="4"/>
  </si>
  <si>
    <t>ア　①の確認の結果、褥瘡が認められた入所者について、当該褥瘡が治癒したこと。</t>
    <phoneticPr fontId="4"/>
  </si>
  <si>
    <t>イ　①の評価の結果、施設入所時に褥瘡が発生するリスクがあるとされた入所者について、褥瘡の発生のないこと。</t>
    <phoneticPr fontId="4"/>
  </si>
  <si>
    <t>①利用者の安全並びに介護サービスの質の確保及び職員の負担軽減に資する方策を検討するための委員会において、次に掲げる事項について必要な検討を行い、及び当該事項の実施を定期的に確認していること。
ア　業務の効率化及び質の向上又は職員の負担の軽減に資する機器（以下「介護機器」という。）を活用する場合における利用者の安全及びケアの質の確保
イ　職員の負担の軽減及び勤務状況への配慮
ウ　介護機器の定期的な点検
エ　業務の効率化及び質の向上並びに職員の負担軽減を図るための職員研修</t>
    <phoneticPr fontId="7"/>
  </si>
  <si>
    <t>②①の取組及び介護機器の活用による業務の効率化及びケアの質の確保並びに職員の負担軽減に関する実績があること。</t>
    <phoneticPr fontId="4"/>
  </si>
  <si>
    <t>③介護機器を複数種類活用していること。</t>
    <phoneticPr fontId="4"/>
  </si>
  <si>
    <t>④①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4"/>
  </si>
  <si>
    <t>⑤事業年度ごとに①、③及び④の取組に関する実績を厚生労働省に報告すること。</t>
    <phoneticPr fontId="4"/>
  </si>
  <si>
    <t>(2) 生産性向上推進体制加算(Ⅱ)　　次に掲げる基準のいずれにも適合すること。</t>
    <phoneticPr fontId="7"/>
  </si>
  <si>
    <t>②介護機器を活用していること。</t>
    <phoneticPr fontId="4"/>
  </si>
  <si>
    <t>①(1)①に適合していること。</t>
    <phoneticPr fontId="4"/>
  </si>
  <si>
    <t>③事業年度ごとに②及び(1)①の取組に関する実績を厚生労働省に報告すること。</t>
    <phoneticPr fontId="4"/>
  </si>
  <si>
    <t>　管理者は、専ら当該施設の職務に従事する常勤の者であるか。ただし、当該施設の管理上支障がない場合は、他の事業所、施設等又は本体施設の職務に従事することができる。</t>
    <rPh sb="61" eb="63">
      <t>ホンタイ</t>
    </rPh>
    <rPh sb="66" eb="68">
      <t>ショクム</t>
    </rPh>
    <phoneticPr fontId="7"/>
  </si>
  <si>
    <t>感染対策向上加算に係る届出を行った医療機関から、３年に１回以上、施設内で感染者が発生した場合の対応に係る実地指導を受けていること。</t>
    <phoneticPr fontId="4"/>
  </si>
  <si>
    <t>a　算定日の属する月の前六月間又は前十二月間における新規入所者の総数のうち、要介護状態区分が要介護四又は要介護五の者の占める割合が百分の七十以上であること。</t>
    <phoneticPr fontId="4"/>
  </si>
  <si>
    <t>別に厚生労働大臣が定める基準に適合しているものとして市町村長に届け出た施設において、入所者に対して指定地域密着型介護老人福祉施設入所者生活介護を行った場合は、当該基準に掲げる区分に従い、１月につき次に掲げる単位数を所定単位数に加算していますか。
(1) 高齢者施設等感染対策向上加算(Ⅰ)　…10単位
(2) 高齢者施設等感染対策向上加算(Ⅱ)　… 5単位</t>
    <phoneticPr fontId="4"/>
  </si>
  <si>
    <t>別に厚生労働大臣が定める基準に適合しているものとして、電市町村長に届け出た施設において、入所者に対して指定地域密着型介護老人福祉施設入所者生活介護を行った場合は、当該基準に掲げる区分に従い、１月につき次に掲げる所定単位数を加算する。ただし、次に掲げるいずれかの加算を算定している場合においては、次に掲げるその他の加算は算定しない。
(1) 生産性向上推進体制加算(Ⅰ)　…100単位
(2) 生産性向上推進体制加算(Ⅱ)　… 10単位</t>
    <phoneticPr fontId="4"/>
  </si>
  <si>
    <t>基準告示
六十三の三の二</t>
    <rPh sb="5" eb="8">
      <t>ロクジュウサン</t>
    </rPh>
    <rPh sb="9" eb="10">
      <t>サン</t>
    </rPh>
    <rPh sb="11" eb="12">
      <t>ニ</t>
    </rPh>
    <phoneticPr fontId="7"/>
  </si>
  <si>
    <t>厚生労働大臣が定める基準に適合しているものとして市町村長に届け出た施設において、外部との連携により、入所者の身体の状況等の評価を行い、かつ、個別機能訓練計画を作成した場合は、次に掲げる区分に応じ、1月につき所定単位を加算していますか。
※(Ⅰ)については入所者の急性増悪等により計画を見直した場合を除き3か月に1回を限度とする。
(1) 生活機能向上連携加算(Ⅰ)　…100単位
(2) 生活機能向上連携加算(Ⅱ)　…200単位</t>
    <rPh sb="40" eb="42">
      <t>ガイブ</t>
    </rPh>
    <rPh sb="44" eb="46">
      <t>レンケイ</t>
    </rPh>
    <rPh sb="54" eb="56">
      <t>シンタイ</t>
    </rPh>
    <rPh sb="57" eb="59">
      <t>ジョウキョウ</t>
    </rPh>
    <rPh sb="59" eb="60">
      <t>トウ</t>
    </rPh>
    <rPh sb="61" eb="63">
      <t>ヒョウカ</t>
    </rPh>
    <rPh sb="64" eb="65">
      <t>オコナ</t>
    </rPh>
    <rPh sb="70" eb="72">
      <t>コベツ</t>
    </rPh>
    <rPh sb="72" eb="74">
      <t>キノウ</t>
    </rPh>
    <rPh sb="74" eb="76">
      <t>クンレン</t>
    </rPh>
    <rPh sb="76" eb="78">
      <t>ケイカク</t>
    </rPh>
    <rPh sb="79" eb="81">
      <t>サクセイ</t>
    </rPh>
    <rPh sb="83" eb="85">
      <t>バアイ</t>
    </rPh>
    <rPh sb="87" eb="88">
      <t>ツギ</t>
    </rPh>
    <rPh sb="89" eb="90">
      <t>カカ</t>
    </rPh>
    <rPh sb="92" eb="94">
      <t>クブン</t>
    </rPh>
    <rPh sb="95" eb="96">
      <t>オウ</t>
    </rPh>
    <rPh sb="99" eb="100">
      <t>ツキ</t>
    </rPh>
    <rPh sb="103" eb="105">
      <t>ショテイ</t>
    </rPh>
    <rPh sb="105" eb="107">
      <t>タンイ</t>
    </rPh>
    <rPh sb="108" eb="110">
      <t>カサン</t>
    </rPh>
    <rPh sb="133" eb="135">
      <t>ゾウアク</t>
    </rPh>
    <rPh sb="170" eb="172">
      <t>セイカツ</t>
    </rPh>
    <rPh sb="172" eb="174">
      <t>キノウ</t>
    </rPh>
    <rPh sb="174" eb="176">
      <t>コウジョウ</t>
    </rPh>
    <rPh sb="176" eb="178">
      <t>レンケイ</t>
    </rPh>
    <rPh sb="178" eb="180">
      <t>カサン</t>
    </rPh>
    <rPh sb="188" eb="190">
      <t>タンイ</t>
    </rPh>
    <rPh sb="213" eb="215">
      <t>タンイ</t>
    </rPh>
    <phoneticPr fontId="7"/>
  </si>
  <si>
    <t>基準告示に適合しているものとして市町村長に届け出た施設において、継続的に入所者ごとの褥瘡管理をした場合は、次の区分に従い、1月につき次に掲げる所定単位を加算していますか。
(1) 褥瘡マネジメント加算(Ⅰ)　… 3単位
(2) 褥瘡マネジメント加算(Ⅱ)　…13単位</t>
    <rPh sb="53" eb="54">
      <t>ツギ</t>
    </rPh>
    <rPh sb="55" eb="57">
      <t>クブン</t>
    </rPh>
    <rPh sb="58" eb="59">
      <t>シタガ</t>
    </rPh>
    <rPh sb="62" eb="63">
      <t>ツキ</t>
    </rPh>
    <rPh sb="66" eb="67">
      <t>ツギ</t>
    </rPh>
    <rPh sb="68" eb="69">
      <t>カカ</t>
    </rPh>
    <rPh sb="71" eb="73">
      <t>ショテイ</t>
    </rPh>
    <rPh sb="73" eb="75">
      <t>タンイ</t>
    </rPh>
    <rPh sb="76" eb="78">
      <t>カサン</t>
    </rPh>
    <rPh sb="90" eb="92">
      <t>ジョクソウ</t>
    </rPh>
    <rPh sb="98" eb="100">
      <t>カサン</t>
    </rPh>
    <rPh sb="107" eb="109">
      <t>タンイ</t>
    </rPh>
    <rPh sb="131" eb="133">
      <t>タンイ</t>
    </rPh>
    <phoneticPr fontId="7"/>
  </si>
  <si>
    <t>認知症行動・心理症状緊急対応加算　…200単位
医師が、認知症の行動・心理症状が認められるため、在宅での生活が困難であり、緊急に入所することが適当であると判断した者に対し、指定地域密着型介護福祉施設入所者生活介護を行った場合は、入所した日から起算して7日を限度として、1日につき所定単位数を加算していますか。</t>
    <phoneticPr fontId="4"/>
  </si>
  <si>
    <t>基準告示
七十二</t>
    <phoneticPr fontId="7"/>
  </si>
  <si>
    <t>別に厚生労働大臣が定める基準に適合する施設において、入所者に対し、歯科衛生士が口腔衛生の管理を行った場合は、1月につき次に掲げる単位数を加算していますか。
（1）口腔衛生管理加算(Ⅰ)　
　　次の①～⑤に適合する場合　… 90単位
（2）口腔衛生管理加算(Ⅱ)　
　　次の①～⑥に適合する場合　…110単位</t>
    <rPh sb="0" eb="1">
      <t>ベツ</t>
    </rPh>
    <rPh sb="2" eb="8">
      <t>コウセイロウドウダイジン</t>
    </rPh>
    <rPh sb="9" eb="10">
      <t>サダ</t>
    </rPh>
    <rPh sb="12" eb="14">
      <t>キジュン</t>
    </rPh>
    <rPh sb="15" eb="17">
      <t>テキゴウ</t>
    </rPh>
    <rPh sb="19" eb="21">
      <t>シセツ</t>
    </rPh>
    <rPh sb="33" eb="35">
      <t>シカ</t>
    </rPh>
    <rPh sb="35" eb="38">
      <t>エイセイシ</t>
    </rPh>
    <rPh sb="39" eb="41">
      <t>コウクウ</t>
    </rPh>
    <rPh sb="41" eb="43">
      <t>エイセイ</t>
    </rPh>
    <rPh sb="44" eb="46">
      <t>カンリ</t>
    </rPh>
    <rPh sb="47" eb="48">
      <t>オコナ</t>
    </rPh>
    <rPh sb="50" eb="52">
      <t>バアイ</t>
    </rPh>
    <rPh sb="55" eb="56">
      <t>ツキ</t>
    </rPh>
    <rPh sb="59" eb="60">
      <t>ツギ</t>
    </rPh>
    <rPh sb="61" eb="62">
      <t>カカ</t>
    </rPh>
    <rPh sb="64" eb="67">
      <t>タンイスウ</t>
    </rPh>
    <rPh sb="68" eb="70">
      <t>カサン</t>
    </rPh>
    <rPh sb="81" eb="83">
      <t>コウクウ</t>
    </rPh>
    <rPh sb="83" eb="85">
      <t>エイセイ</t>
    </rPh>
    <rPh sb="85" eb="87">
      <t>カンリ</t>
    </rPh>
    <rPh sb="87" eb="89">
      <t>カサン</t>
    </rPh>
    <rPh sb="96" eb="97">
      <t>ツギ</t>
    </rPh>
    <rPh sb="102" eb="104">
      <t>テキゴウ</t>
    </rPh>
    <rPh sb="106" eb="108">
      <t>バアイ</t>
    </rPh>
    <rPh sb="113" eb="115">
      <t>タンイ</t>
    </rPh>
    <rPh sb="151" eb="153">
      <t>タンイ</t>
    </rPh>
    <phoneticPr fontId="7"/>
  </si>
  <si>
    <t>基準告示
六十五の三
※いずれにも適合すること</t>
    <rPh sb="0" eb="2">
      <t>キジュン</t>
    </rPh>
    <rPh sb="2" eb="4">
      <t>コクジ</t>
    </rPh>
    <rPh sb="5" eb="8">
      <t>６５</t>
    </rPh>
    <rPh sb="9" eb="10">
      <t>３</t>
    </rPh>
    <phoneticPr fontId="7"/>
  </si>
  <si>
    <t>基準告示
六十五の二</t>
    <phoneticPr fontId="4"/>
  </si>
  <si>
    <t>基準告示に適合しているものとして市町村長に届け出た事業所が入所者に対し、サービスを行った場合は、１日につき次に掲げる所定単位数を加算していますか。
ただし、次に掲げるいずれかの加算を算定している場合は、次に掲げるその他の加算は算定しない。また、日常生活継続支援加算を算定している場合は、算定しない。
(1) サービス提供体制強化加算(Ⅰ)　…22単位
(2) サービス提供体制強化加算(Ⅱ)　…18単位
(3) サービス提供体制強化加算(Ⅲ)　… 6単位</t>
    <phoneticPr fontId="4"/>
  </si>
  <si>
    <t>(1) サービス提供体制強化加算(Ⅰ)　　※次に掲げる基準のいずれにも適合すること</t>
    <rPh sb="8" eb="10">
      <t>テイキョウ</t>
    </rPh>
    <rPh sb="10" eb="12">
      <t>タイセイ</t>
    </rPh>
    <rPh sb="12" eb="14">
      <t>キョウカ</t>
    </rPh>
    <rPh sb="14" eb="16">
      <t>カサン</t>
    </rPh>
    <phoneticPr fontId="7"/>
  </si>
  <si>
    <t>②提供するサービスの質の向上に資する取組を実施していること。</t>
    <rPh sb="1" eb="3">
      <t>テイキョウ</t>
    </rPh>
    <rPh sb="10" eb="11">
      <t>シツ</t>
    </rPh>
    <rPh sb="12" eb="14">
      <t>コウジョウ</t>
    </rPh>
    <rPh sb="15" eb="16">
      <t>シ</t>
    </rPh>
    <rPh sb="18" eb="20">
      <t>トリクミ</t>
    </rPh>
    <rPh sb="21" eb="23">
      <t>ジッシ</t>
    </rPh>
    <phoneticPr fontId="7"/>
  </si>
  <si>
    <t>③定員超過利用・人員基準欠如に該当していないこと。</t>
    <phoneticPr fontId="4"/>
  </si>
  <si>
    <t>①事業所の介護職員の総数のうち、介護福祉士の占める割合が100分の60以上であること。</t>
    <phoneticPr fontId="7"/>
  </si>
  <si>
    <t>②定員超過利用・人員基準欠如に該当していないこと。</t>
    <phoneticPr fontId="4"/>
  </si>
  <si>
    <t>①次のいずれかに適合すること。
ア　事業所の介護職員の総数のうち、介護福祉士の占める割合が100分の50以上であること。
イ　事業所の看護・介護職員の総数のうち、常勤職員の占める割合が100分の75以上であること。
ウ　サービスを入居者に直接提供する職員の総数のうち、勤続年数7年以上の者の占める割合が100分の30以上であること。</t>
    <rPh sb="63" eb="66">
      <t>ジギョウショ</t>
    </rPh>
    <rPh sb="67" eb="69">
      <t>カンゴ</t>
    </rPh>
    <rPh sb="70" eb="72">
      <t>カイゴ</t>
    </rPh>
    <rPh sb="72" eb="74">
      <t>ショクイン</t>
    </rPh>
    <rPh sb="75" eb="77">
      <t>ソウスウ</t>
    </rPh>
    <rPh sb="81" eb="83">
      <t>ジョウキン</t>
    </rPh>
    <rPh sb="83" eb="85">
      <t>ショクイン</t>
    </rPh>
    <rPh sb="86" eb="87">
      <t>シ</t>
    </rPh>
    <rPh sb="89" eb="91">
      <t>ワリアイ</t>
    </rPh>
    <rPh sb="95" eb="96">
      <t>ブン</t>
    </rPh>
    <rPh sb="99" eb="101">
      <t>イジョウ</t>
    </rPh>
    <rPh sb="115" eb="118">
      <t>ニュウキョシャ</t>
    </rPh>
    <rPh sb="119" eb="121">
      <t>チョクセツ</t>
    </rPh>
    <rPh sb="121" eb="123">
      <t>テイキョウ</t>
    </rPh>
    <rPh sb="125" eb="127">
      <t>ショクイン</t>
    </rPh>
    <rPh sb="128" eb="130">
      <t>ソウスウ</t>
    </rPh>
    <rPh sb="134" eb="136">
      <t>キンゾク</t>
    </rPh>
    <rPh sb="136" eb="138">
      <t>ネンスウ</t>
    </rPh>
    <rPh sb="139" eb="142">
      <t>ネンイジョウ</t>
    </rPh>
    <rPh sb="143" eb="144">
      <t>モノ</t>
    </rPh>
    <rPh sb="145" eb="146">
      <t>シ</t>
    </rPh>
    <rPh sb="148" eb="150">
      <t>ワリアイ</t>
    </rPh>
    <rPh sb="154" eb="155">
      <t>ブン</t>
    </rPh>
    <rPh sb="158" eb="160">
      <t>イジョウ</t>
    </rPh>
    <phoneticPr fontId="7"/>
  </si>
  <si>
    <t>②定員超過利用・人員基準欠如に該当していないこと。</t>
    <phoneticPr fontId="7"/>
  </si>
  <si>
    <t>別に厚生労働大臣が定める基準に適合する介護職員等の賃金の改善等を実施しているものとして市町村長に対し届出を行った指定地域密着型介護老人福祉施設が、入所者に対しサービスを提供した場合は、当該基準に掲げる区分に従い、次に掲げる単位数を所定単位数に加算していますか。
ただし、次に掲げるいずれかの加算を算定している場合においては、次に掲げるその他の加算は算定しない。</t>
    <rPh sb="84" eb="86">
      <t>テイキョウ</t>
    </rPh>
    <phoneticPr fontId="7"/>
  </si>
  <si>
    <t>介護職員等処遇改善加算</t>
    <rPh sb="4" eb="5">
      <t>トウ</t>
    </rPh>
    <phoneticPr fontId="4"/>
  </si>
  <si>
    <t>(1) 介護職員等処遇改善加算(Ⅰ)
　基本サービス費に各種加算減算を加えた総単位数の
　1000分の140に相当する単位数
(2) 介護職員等処遇改善加算(Ⅱ)
　基本サービス費に各種加算減算を加えた総単位数の
　1000分の136に相当する単位数
(3) 介護職員等処遇改善加算(Ⅲ)
　基本サービス費に各種加算減算を加えた総単位数の
　1000分の113に相当する単位数
(4) 介護職員等処遇改善加算(Ⅳ)
　基本サービス費に各種加算減算を加えた総単位数の
　1000分の90に相当する単位数</t>
    <phoneticPr fontId="7"/>
  </si>
  <si>
    <t>（標準様式1）</t>
    <rPh sb="1" eb="3">
      <t>ヒョウジュン</t>
    </rPh>
    <rPh sb="3" eb="5">
      <t>ヨウシキ</t>
    </rPh>
    <phoneticPr fontId="7"/>
  </si>
  <si>
    <t>従業者の勤務の体制及び勤務形態一覧表　</t>
  </si>
  <si>
    <t>サービス種別（</t>
    <rPh sb="4" eb="6">
      <t>シュベツ</t>
    </rPh>
    <phoneticPr fontId="4"/>
  </si>
  <si>
    <t>指定介護老人福祉施設（ユニット型）</t>
    <rPh sb="0" eb="2">
      <t>シテイ</t>
    </rPh>
    <rPh sb="2" eb="4">
      <t>カイゴ</t>
    </rPh>
    <rPh sb="4" eb="6">
      <t>ロウジン</t>
    </rPh>
    <rPh sb="6" eb="8">
      <t>フクシ</t>
    </rPh>
    <rPh sb="8" eb="10">
      <t>シセツ</t>
    </rPh>
    <rPh sb="15" eb="16">
      <t>ガタ</t>
    </rPh>
    <phoneticPr fontId="4"/>
  </si>
  <si>
    <t>）</t>
    <phoneticPr fontId="4"/>
  </si>
  <si>
    <t>令和</t>
    <rPh sb="0" eb="2">
      <t>レイワ</t>
    </rPh>
    <phoneticPr fontId="4"/>
  </si>
  <si>
    <t>(</t>
    <phoneticPr fontId="4"/>
  </si>
  <si>
    <t>)</t>
    <phoneticPr fontId="4"/>
  </si>
  <si>
    <t>年</t>
    <rPh sb="0" eb="1">
      <t>ネン</t>
    </rPh>
    <phoneticPr fontId="4"/>
  </si>
  <si>
    <t>月</t>
    <rPh sb="0" eb="1">
      <t>ゲツ</t>
    </rPh>
    <phoneticPr fontId="4"/>
  </si>
  <si>
    <t>事業所名（</t>
    <rPh sb="0" eb="3">
      <t>ジギョウショ</t>
    </rPh>
    <rPh sb="3" eb="4">
      <t>メイ</t>
    </rPh>
    <phoneticPr fontId="4"/>
  </si>
  <si>
    <t>○○○○</t>
    <phoneticPr fontId="4"/>
  </si>
  <si>
    <t>(1)</t>
    <phoneticPr fontId="4"/>
  </si>
  <si>
    <t>４週</t>
  </si>
  <si>
    <t>(2)</t>
    <phoneticPr fontId="4"/>
  </si>
  <si>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</si>
  <si>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
  </si>
  <si>
    <t>時間/週</t>
    <rPh sb="0" eb="2">
      <t>ジカン</t>
    </rPh>
    <rPh sb="3" eb="4">
      <t>シュウ</t>
    </rPh>
    <phoneticPr fontId="4"/>
  </si>
  <si>
    <t>時間/月</t>
    <rPh sb="0" eb="2">
      <t>ジカン</t>
    </rPh>
    <rPh sb="3" eb="4">
      <t>ツキ</t>
    </rPh>
    <phoneticPr fontId="4"/>
  </si>
  <si>
    <t>当月の日数</t>
    <rPh sb="0" eb="2">
      <t>トウゲツ</t>
    </rPh>
    <rPh sb="3" eb="5">
      <t>ニッスウ</t>
    </rPh>
    <phoneticPr fontId="4"/>
  </si>
  <si>
    <t>日</t>
    <rPh sb="0" eb="1">
      <t>ニチ</t>
    </rPh>
    <phoneticPr fontId="4"/>
  </si>
  <si>
    <t>(4) 入所者数（利用者数）</t>
    <rPh sb="4" eb="7">
      <t>ニュウショシャ</t>
    </rPh>
    <rPh sb="7" eb="8">
      <t>スウ</t>
    </rPh>
    <rPh sb="9" eb="12">
      <t>リヨウシャ</t>
    </rPh>
    <rPh sb="12" eb="13">
      <t>スウ</t>
    </rPh>
    <phoneticPr fontId="4"/>
  </si>
  <si>
    <t>（前年度の平均値または推定数）</t>
    <rPh sb="1" eb="4">
      <t>ゼンネンド</t>
    </rPh>
    <rPh sb="5" eb="8">
      <t>ヘイキンチ</t>
    </rPh>
    <rPh sb="11" eb="14">
      <t>スイテイスウ</t>
    </rPh>
    <phoneticPr fontId="4"/>
  </si>
  <si>
    <t>人</t>
    <rPh sb="0" eb="1">
      <t>ニン</t>
    </rPh>
    <phoneticPr fontId="4"/>
  </si>
  <si>
    <t>No</t>
    <phoneticPr fontId="4"/>
  </si>
  <si>
    <t>(5)
ユニットリーダー</t>
    <phoneticPr fontId="4"/>
  </si>
  <si>
    <t>(6)
ユニット名</t>
    <rPh sb="8" eb="9">
      <t>メイ</t>
    </rPh>
    <phoneticPr fontId="4"/>
  </si>
  <si>
    <t>(7) 
職種</t>
    <phoneticPr fontId="7"/>
  </si>
  <si>
    <t>(8)
勤務
形態</t>
    <phoneticPr fontId="7"/>
  </si>
  <si>
    <t>(9) 資格</t>
    <rPh sb="4" eb="6">
      <t>シカク</t>
    </rPh>
    <phoneticPr fontId="4"/>
  </si>
  <si>
    <t>(10) 氏　名</t>
    <phoneticPr fontId="7"/>
  </si>
  <si>
    <t>(11)</t>
    <phoneticPr fontId="4"/>
  </si>
  <si>
    <r>
      <t xml:space="preserve">(13)
</t>
    </r>
    <r>
      <rPr>
        <sz val="11"/>
        <rFont val="HGSｺﾞｼｯｸM"/>
        <family val="3"/>
        <charset val="128"/>
      </rPr>
      <t>週平均
勤務時間数</t>
    </r>
    <rPh sb="6" eb="8">
      <t>ヘイキン</t>
    </rPh>
    <rPh sb="9" eb="11">
      <t>キンム</t>
    </rPh>
    <rPh sb="11" eb="13">
      <t>ジカン</t>
    </rPh>
    <rPh sb="13" eb="14">
      <t>スウ</t>
    </rPh>
    <phoneticPr fontId="7"/>
  </si>
  <si>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</si>
  <si>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</si>
  <si>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</si>
  <si>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</si>
  <si>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</si>
  <si>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</si>
  <si>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シフト記号</t>
    <rPh sb="3" eb="5">
      <t>キゴウ</t>
    </rPh>
    <phoneticPr fontId="17"/>
  </si>
  <si>
    <t>勤務時間数</t>
    <rPh sb="0" eb="2">
      <t>キンム</t>
    </rPh>
    <rPh sb="2" eb="5">
      <t>ジカンスウ</t>
    </rPh>
    <phoneticPr fontId="4"/>
  </si>
  <si>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4"/>
  </si>
  <si>
    <t>①看護職員</t>
    <rPh sb="1" eb="3">
      <t>カンゴ</t>
    </rPh>
    <rPh sb="3" eb="5">
      <t>ショクイン</t>
    </rPh>
    <phoneticPr fontId="4"/>
  </si>
  <si>
    <t>②介護職員</t>
    <rPh sb="1" eb="3">
      <t>カイゴ</t>
    </rPh>
    <rPh sb="3" eb="5">
      <t>ショクイン</t>
    </rPh>
    <phoneticPr fontId="4"/>
  </si>
  <si>
    <t>③看護職員と介護職員の合計</t>
    <rPh sb="1" eb="3">
      <t>カンゴ</t>
    </rPh>
    <rPh sb="3" eb="5">
      <t>ショクイン</t>
    </rPh>
    <rPh sb="6" eb="8">
      <t>カイゴ</t>
    </rPh>
    <rPh sb="8" eb="10">
      <t>ショクイン</t>
    </rPh>
    <rPh sb="11" eb="13">
      <t>ゴウケイ</t>
    </rPh>
    <phoneticPr fontId="4"/>
  </si>
  <si>
    <t>勤務形態</t>
    <rPh sb="0" eb="2">
      <t>キンム</t>
    </rPh>
    <rPh sb="2" eb="4">
      <t>ケイタイ</t>
    </rPh>
    <phoneticPr fontId="4"/>
  </si>
  <si>
    <t>勤務時間数合計</t>
    <rPh sb="0" eb="2">
      <t>キンム</t>
    </rPh>
    <rPh sb="2" eb="5">
      <t>ジカンスウ</t>
    </rPh>
    <rPh sb="5" eb="7">
      <t>ゴウケイ</t>
    </rPh>
    <phoneticPr fontId="4"/>
  </si>
  <si>
    <t>常勤換算の対象時間数</t>
    <rPh sb="0" eb="2">
      <t>ジョウキン</t>
    </rPh>
    <rPh sb="2" eb="4">
      <t>カンサン</t>
    </rPh>
    <rPh sb="5" eb="7">
      <t>タイショウ</t>
    </rPh>
    <rPh sb="7" eb="9">
      <t>ジカン</t>
    </rPh>
    <rPh sb="9" eb="10">
      <t>スウ</t>
    </rPh>
    <phoneticPr fontId="4"/>
  </si>
  <si>
    <t>常勤換算方法対象外の</t>
    <rPh sb="0" eb="2">
      <t>ジョウキン</t>
    </rPh>
    <rPh sb="2" eb="4">
      <t>カンサン</t>
    </rPh>
    <rPh sb="4" eb="6">
      <t>ホウホウ</t>
    </rPh>
    <rPh sb="6" eb="9">
      <t>タイショウガイ</t>
    </rPh>
    <phoneticPr fontId="4"/>
  </si>
  <si>
    <t>当月合計</t>
    <rPh sb="0" eb="2">
      <t>トウゲツ</t>
    </rPh>
    <rPh sb="2" eb="4">
      <t>ゴウケイ</t>
    </rPh>
    <phoneticPr fontId="4"/>
  </si>
  <si>
    <t>週平均</t>
    <rPh sb="0" eb="3">
      <t>シュウヘイキン</t>
    </rPh>
    <phoneticPr fontId="4"/>
  </si>
  <si>
    <t>常勤の従業者の人数</t>
    <rPh sb="0" eb="2">
      <t>ジョウキン</t>
    </rPh>
    <rPh sb="3" eb="6">
      <t>ジュウギョウシャ</t>
    </rPh>
    <rPh sb="7" eb="9">
      <t>ニンズウ</t>
    </rPh>
    <phoneticPr fontId="4"/>
  </si>
  <si>
    <t>看護職員</t>
    <rPh sb="0" eb="2">
      <t>カンゴ</t>
    </rPh>
    <rPh sb="2" eb="4">
      <t>ショクイン</t>
    </rPh>
    <phoneticPr fontId="4"/>
  </si>
  <si>
    <t>介護職員</t>
    <rPh sb="0" eb="2">
      <t>カイゴ</t>
    </rPh>
    <rPh sb="2" eb="4">
      <t>ショクイン</t>
    </rPh>
    <phoneticPr fontId="4"/>
  </si>
  <si>
    <t>合計</t>
    <rPh sb="0" eb="2">
      <t>ゴウケイ</t>
    </rPh>
    <phoneticPr fontId="4"/>
  </si>
  <si>
    <t>A</t>
    <phoneticPr fontId="4"/>
  </si>
  <si>
    <t>＋</t>
    <phoneticPr fontId="4"/>
  </si>
  <si>
    <t>＝</t>
    <phoneticPr fontId="4"/>
  </si>
  <si>
    <t>B</t>
    <phoneticPr fontId="4"/>
  </si>
  <si>
    <t>C</t>
    <phoneticPr fontId="4"/>
  </si>
  <si>
    <t>-</t>
    <phoneticPr fontId="4"/>
  </si>
  <si>
    <t>D</t>
    <phoneticPr fontId="4"/>
  </si>
  <si>
    <t>（勤務形態の記号）</t>
    <rPh sb="1" eb="3">
      <t>キンム</t>
    </rPh>
    <rPh sb="3" eb="5">
      <t>ケイタイ</t>
    </rPh>
    <rPh sb="6" eb="8">
      <t>キゴウ</t>
    </rPh>
    <phoneticPr fontId="4"/>
  </si>
  <si>
    <t>記号</t>
    <rPh sb="0" eb="2">
      <t>キゴウ</t>
    </rPh>
    <phoneticPr fontId="4"/>
  </si>
  <si>
    <t>区分</t>
    <rPh sb="0" eb="2">
      <t>クブン</t>
    </rPh>
    <phoneticPr fontId="4"/>
  </si>
  <si>
    <t>常勤で専従</t>
    <rPh sb="0" eb="2">
      <t>ジョウキン</t>
    </rPh>
    <rPh sb="3" eb="5">
      <t>センジュウ</t>
    </rPh>
    <phoneticPr fontId="4"/>
  </si>
  <si>
    <t>■ 常勤換算方法による人数</t>
    <rPh sb="2" eb="4">
      <t>ジョウキン</t>
    </rPh>
    <rPh sb="4" eb="6">
      <t>カンサン</t>
    </rPh>
    <rPh sb="6" eb="8">
      <t>ホウホウ</t>
    </rPh>
    <rPh sb="11" eb="13">
      <t>ニンズウ</t>
    </rPh>
    <phoneticPr fontId="4"/>
  </si>
  <si>
    <t>基準：</t>
    <rPh sb="0" eb="2">
      <t>キジュン</t>
    </rPh>
    <phoneticPr fontId="4"/>
  </si>
  <si>
    <t>週</t>
  </si>
  <si>
    <t>常勤で兼務</t>
    <rPh sb="0" eb="2">
      <t>ジョウキン</t>
    </rPh>
    <rPh sb="3" eb="5">
      <t>ケンム</t>
    </rPh>
    <phoneticPr fontId="4"/>
  </si>
  <si>
    <t>常勤換算の</t>
    <rPh sb="0" eb="2">
      <t>ジョウキン</t>
    </rPh>
    <rPh sb="2" eb="4">
      <t>カンサン</t>
    </rPh>
    <phoneticPr fontId="4"/>
  </si>
  <si>
    <t>常勤の従業者が</t>
    <rPh sb="0" eb="2">
      <t>ジョウキン</t>
    </rPh>
    <rPh sb="3" eb="6">
      <t>ジュウギョウシャ</t>
    </rPh>
    <phoneticPr fontId="4"/>
  </si>
  <si>
    <t>非常勤で専従</t>
    <rPh sb="0" eb="3">
      <t>ヒジョウキン</t>
    </rPh>
    <rPh sb="4" eb="6">
      <t>センジュウ</t>
    </rPh>
    <phoneticPr fontId="4"/>
  </si>
  <si>
    <t>常勤換算後の人数</t>
    <rPh sb="0" eb="2">
      <t>ジョウキン</t>
    </rPh>
    <rPh sb="2" eb="4">
      <t>カンサン</t>
    </rPh>
    <rPh sb="4" eb="5">
      <t>ゴ</t>
    </rPh>
    <rPh sb="6" eb="8">
      <t>ニンズウ</t>
    </rPh>
    <phoneticPr fontId="4"/>
  </si>
  <si>
    <t>非常勤で兼務</t>
    <rPh sb="0" eb="3">
      <t>ヒジョウキン</t>
    </rPh>
    <rPh sb="4" eb="6">
      <t>ケンム</t>
    </rPh>
    <phoneticPr fontId="4"/>
  </si>
  <si>
    <t>÷</t>
    <phoneticPr fontId="4"/>
  </si>
  <si>
    <t>（小数点第2位以下切り捨て）</t>
    <rPh sb="1" eb="4">
      <t>ショウスウテン</t>
    </rPh>
    <rPh sb="4" eb="5">
      <t>ダイ</t>
    </rPh>
    <rPh sb="6" eb="7">
      <t>イ</t>
    </rPh>
    <rPh sb="7" eb="9">
      <t>イカ</t>
    </rPh>
    <rPh sb="9" eb="10">
      <t>キ</t>
    </rPh>
    <rPh sb="11" eb="12">
      <t>ス</t>
    </rPh>
    <phoneticPr fontId="4"/>
  </si>
  <si>
    <t>■ 看護職員の常勤換算方法による人数</t>
    <rPh sb="2" eb="4">
      <t>カンゴ</t>
    </rPh>
    <rPh sb="4" eb="6">
      <t>ショクイン</t>
    </rPh>
    <rPh sb="7" eb="9">
      <t>ジョウキン</t>
    </rPh>
    <rPh sb="9" eb="11">
      <t>カンサン</t>
    </rPh>
    <rPh sb="11" eb="13">
      <t>ホウホウ</t>
    </rPh>
    <rPh sb="16" eb="18">
      <t>ニンズウ</t>
    </rPh>
    <phoneticPr fontId="4"/>
  </si>
  <si>
    <t>■ 介護職員の常勤換算方法による人数</t>
    <rPh sb="2" eb="4">
      <t>カイゴ</t>
    </rPh>
    <rPh sb="4" eb="6">
      <t>ショクイン</t>
    </rPh>
    <rPh sb="7" eb="9">
      <t>ジョウキン</t>
    </rPh>
    <rPh sb="9" eb="11">
      <t>カンサン</t>
    </rPh>
    <rPh sb="11" eb="13">
      <t>ホウホウ</t>
    </rPh>
    <rPh sb="16" eb="18">
      <t>ニンズウ</t>
    </rPh>
    <phoneticPr fontId="4"/>
  </si>
  <si>
    <t>常勤の従業者の人数</t>
  </si>
  <si>
    <t>常勤換算方法による人数</t>
    <rPh sb="0" eb="2">
      <t>ジョウキン</t>
    </rPh>
    <rPh sb="2" eb="4">
      <t>カンサン</t>
    </rPh>
    <rPh sb="4" eb="6">
      <t>ホウホウ</t>
    </rPh>
    <rPh sb="9" eb="11">
      <t>ニンズウ</t>
    </rPh>
    <phoneticPr fontId="4"/>
  </si>
  <si>
    <t>≪要 提出≫</t>
    <rPh sb="1" eb="2">
      <t>ヨウ</t>
    </rPh>
    <rPh sb="3" eb="5">
      <t>テイシュツ</t>
    </rPh>
    <phoneticPr fontId="4"/>
  </si>
  <si>
    <t>■シフト記号表（勤務時間帯）</t>
    <rPh sb="4" eb="6">
      <t>キゴウ</t>
    </rPh>
    <rPh sb="6" eb="7">
      <t>ヒョウ</t>
    </rPh>
    <rPh sb="8" eb="10">
      <t>キンム</t>
    </rPh>
    <rPh sb="10" eb="13">
      <t>ジカンタイ</t>
    </rPh>
    <phoneticPr fontId="4"/>
  </si>
  <si>
    <t>※24時間表記</t>
    <rPh sb="3" eb="5">
      <t>ジカン</t>
    </rPh>
    <rPh sb="5" eb="7">
      <t>ヒョウキ</t>
    </rPh>
    <phoneticPr fontId="4"/>
  </si>
  <si>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
  </si>
  <si>
    <t>勤務時間</t>
    <rPh sb="0" eb="2">
      <t>キンム</t>
    </rPh>
    <rPh sb="2" eb="4">
      <t>ジカン</t>
    </rPh>
    <phoneticPr fontId="4"/>
  </si>
  <si>
    <t>自由記載欄</t>
    <rPh sb="0" eb="2">
      <t>ジユウ</t>
    </rPh>
    <rPh sb="2" eb="4">
      <t>キサイ</t>
    </rPh>
    <rPh sb="4" eb="5">
      <t>ラン</t>
    </rPh>
    <phoneticPr fontId="4"/>
  </si>
  <si>
    <t>始業時刻</t>
    <rPh sb="0" eb="2">
      <t>シギョウ</t>
    </rPh>
    <rPh sb="2" eb="4">
      <t>ジコク</t>
    </rPh>
    <phoneticPr fontId="4"/>
  </si>
  <si>
    <t>終業時刻</t>
    <rPh sb="0" eb="2">
      <t>シュウギョウ</t>
    </rPh>
    <rPh sb="2" eb="4">
      <t>ジコク</t>
    </rPh>
    <phoneticPr fontId="4"/>
  </si>
  <si>
    <t>うち、休憩時間</t>
    <rPh sb="3" eb="5">
      <t>キュウケイ</t>
    </rPh>
    <rPh sb="5" eb="7">
      <t>ジカン</t>
    </rPh>
    <phoneticPr fontId="4"/>
  </si>
  <si>
    <t>a</t>
    <phoneticPr fontId="4"/>
  </si>
  <si>
    <t>：</t>
    <phoneticPr fontId="4"/>
  </si>
  <si>
    <t>～</t>
    <phoneticPr fontId="4"/>
  </si>
  <si>
    <t>（</t>
    <phoneticPr fontId="4"/>
  </si>
  <si>
    <t>b</t>
    <phoneticPr fontId="4"/>
  </si>
  <si>
    <t>c</t>
    <phoneticPr fontId="4"/>
  </si>
  <si>
    <t>d</t>
    <phoneticPr fontId="4"/>
  </si>
  <si>
    <t>e</t>
    <phoneticPr fontId="4"/>
  </si>
  <si>
    <t>f</t>
    <phoneticPr fontId="4"/>
  </si>
  <si>
    <t>g</t>
    <phoneticPr fontId="4"/>
  </si>
  <si>
    <t>h</t>
    <phoneticPr fontId="4"/>
  </si>
  <si>
    <t>（夜勤）16:00～翌9:00勤務</t>
    <rPh sb="1" eb="3">
      <t>ヤキン</t>
    </rPh>
    <rPh sb="10" eb="11">
      <t>ヨク</t>
    </rPh>
    <rPh sb="15" eb="17">
      <t>キンム</t>
    </rPh>
    <phoneticPr fontId="4"/>
  </si>
  <si>
    <t>i</t>
    <phoneticPr fontId="4"/>
  </si>
  <si>
    <t>（夜勤）16:00～翌9:00勤務</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</si>
  <si>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</si>
  <si>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</si>
  <si>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</si>
  <si>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</si>
  <si>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</si>
  <si>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</si>
  <si>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</si>
  <si>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</si>
  <si>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</si>
  <si>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</si>
  <si>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</si>
  <si>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</si>
  <si>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</si>
  <si>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</si>
  <si>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</si>
  <si>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</si>
  <si>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</si>
  <si>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aa</t>
    <phoneticPr fontId="4"/>
  </si>
  <si>
    <t>ab</t>
    <phoneticPr fontId="4"/>
  </si>
  <si>
    <t>ac</t>
    <phoneticPr fontId="4"/>
  </si>
  <si>
    <t>ad</t>
    <phoneticPr fontId="4"/>
  </si>
  <si>
    <t>ae</t>
    <phoneticPr fontId="4"/>
  </si>
  <si>
    <t>af</t>
    <phoneticPr fontId="4"/>
  </si>
  <si>
    <t>ag</t>
    <phoneticPr fontId="4"/>
  </si>
  <si>
    <t>1日に2回勤務する場合</t>
    <rPh sb="1" eb="2">
      <t>ニチ</t>
    </rPh>
    <rPh sb="4" eb="5">
      <t>カイ</t>
    </rPh>
    <rPh sb="5" eb="7">
      <t>キンム</t>
    </rPh>
    <rPh sb="9" eb="11">
      <t>バアイ</t>
    </rPh>
    <phoneticPr fontId="4"/>
  </si>
  <si>
    <t>ah</t>
    <phoneticPr fontId="4"/>
  </si>
  <si>
    <t>1日に2回勤務する場合</t>
    <phoneticPr fontId="4"/>
  </si>
  <si>
    <t>ai</t>
    <phoneticPr fontId="4"/>
  </si>
  <si>
    <t>・職種ごとの勤務時間を「○：○○～○：○○」と表記することが困難な場合は、No18～33を活用し、</t>
    <rPh sb="45" eb="47">
      <t>カツヨウ</t>
    </rPh>
    <phoneticPr fontId="4"/>
  </si>
  <si>
    <t xml:space="preserve">   勤務時間数のみを入力してください。</t>
    <phoneticPr fontId="4"/>
  </si>
  <si>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4"/>
  </si>
  <si>
    <t xml:space="preserve">   入力の補助を目的とするものですので、結果に誤りがないかご確認ください。</t>
    <phoneticPr fontId="4"/>
  </si>
  <si>
    <t>・シフト記号が足りない場合は、適宜、行を追加してください。</t>
    <rPh sb="4" eb="6">
      <t>キゴウ</t>
    </rPh>
    <rPh sb="7" eb="8">
      <t>タ</t>
    </rPh>
    <rPh sb="11" eb="13">
      <t>バアイ</t>
    </rPh>
    <rPh sb="15" eb="17">
      <t>テキギ</t>
    </rPh>
    <rPh sb="18" eb="19">
      <t>ギョウ</t>
    </rPh>
    <rPh sb="20" eb="22">
      <t>ツイカ</t>
    </rPh>
    <phoneticPr fontId="4"/>
  </si>
  <si>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
  </si>
  <si>
    <t>≪提出不要≫</t>
    <rPh sb="1" eb="3">
      <t>テイシュツ</t>
    </rPh>
    <rPh sb="3" eb="5">
      <t>フヨウ</t>
    </rPh>
    <phoneticPr fontId="4"/>
  </si>
  <si>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7"/>
  </si>
  <si>
    <t>・・・直接入力する必要がある箇所です。</t>
    <rPh sb="3" eb="5">
      <t>チョクセツ</t>
    </rPh>
    <rPh sb="5" eb="7">
      <t>ニュウリョク</t>
    </rPh>
    <rPh sb="9" eb="11">
      <t>ヒツヨウ</t>
    </rPh>
    <rPh sb="14" eb="16">
      <t>カショ</t>
    </rPh>
    <phoneticPr fontId="4"/>
  </si>
  <si>
    <t>下記の記入方法に従って、入力してください。</t>
    <phoneticPr fontId="4"/>
  </si>
  <si>
    <t>・・・プルダウンから選択して入力する必要がある箇所です。</t>
    <rPh sb="10" eb="12">
      <t>センタク</t>
    </rPh>
    <rPh sb="14" eb="16">
      <t>ニュウリョク</t>
    </rPh>
    <rPh sb="18" eb="20">
      <t>ヒツヨウ</t>
    </rPh>
    <rPh sb="23" eb="25">
      <t>カショ</t>
    </rPh>
    <phoneticPr fontId="4"/>
  </si>
  <si>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</si>
  <si>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
  </si>
  <si>
    <t>　(1) 「４週」・「暦月」のいずれかを選択してください。</t>
    <rPh sb="7" eb="8">
      <t>シュウ</t>
    </rPh>
    <rPh sb="11" eb="12">
      <t>レキ</t>
    </rPh>
    <rPh sb="12" eb="13">
      <t>ツキ</t>
    </rPh>
    <rPh sb="20" eb="22">
      <t>センタク</t>
    </rPh>
    <phoneticPr fontId="4"/>
  </si>
  <si>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</si>
  <si>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</si>
  <si>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4"/>
  </si>
  <si>
    <t>　　  小数点第2位以下を切り上げ）とします。新規又は再開の場合は、推定数を入力してください。</t>
    <phoneticPr fontId="4"/>
  </si>
  <si>
    <t>　(5) ユニットリーダーに以下の印をつけてください。</t>
    <rPh sb="14" eb="16">
      <t>イカ</t>
    </rPh>
    <rPh sb="17" eb="18">
      <t>シルシ</t>
    </rPh>
    <phoneticPr fontId="4"/>
  </si>
  <si>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4"/>
  </si>
  <si>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4"/>
  </si>
  <si>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4"/>
  </si>
  <si>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4"/>
  </si>
  <si>
    <t>　　  原則、そのユニットを並べて記載してください。</t>
    <rPh sb="4" eb="6">
      <t>ゲンソク</t>
    </rPh>
    <rPh sb="14" eb="15">
      <t>ナラ</t>
    </rPh>
    <rPh sb="17" eb="19">
      <t>キサイ</t>
    </rPh>
    <phoneticPr fontId="4"/>
  </si>
  <si>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4"/>
  </si>
  <si>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</si>
  <si>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
  </si>
  <si>
    <t>職種名</t>
    <rPh sb="0" eb="2">
      <t>ショクシュ</t>
    </rPh>
    <rPh sb="2" eb="3">
      <t>メイ</t>
    </rPh>
    <phoneticPr fontId="4"/>
  </si>
  <si>
    <t>管理者</t>
    <rPh sb="0" eb="3">
      <t>カンリシャ</t>
    </rPh>
    <phoneticPr fontId="4"/>
  </si>
  <si>
    <t>医師</t>
    <rPh sb="0" eb="2">
      <t>イシ</t>
    </rPh>
    <phoneticPr fontId="4"/>
  </si>
  <si>
    <t>生活相談員</t>
    <rPh sb="0" eb="2">
      <t>セイカツ</t>
    </rPh>
    <rPh sb="2" eb="5">
      <t>ソウダンイン</t>
    </rPh>
    <phoneticPr fontId="4"/>
  </si>
  <si>
    <t>栄養士</t>
    <rPh sb="0" eb="3">
      <t>エイヨウシ</t>
    </rPh>
    <phoneticPr fontId="4"/>
  </si>
  <si>
    <t>機能訓練指導員</t>
    <rPh sb="0" eb="2">
      <t>キノウ</t>
    </rPh>
    <rPh sb="2" eb="4">
      <t>クンレン</t>
    </rPh>
    <rPh sb="4" eb="7">
      <t>シドウイン</t>
    </rPh>
    <phoneticPr fontId="4"/>
  </si>
  <si>
    <t>介護支援専門員</t>
    <rPh sb="0" eb="2">
      <t>カイゴ</t>
    </rPh>
    <rPh sb="2" eb="4">
      <t>シエン</t>
    </rPh>
    <rPh sb="4" eb="7">
      <t>センモンイン</t>
    </rPh>
    <phoneticPr fontId="4"/>
  </si>
  <si>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</si>
  <si>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
  </si>
  <si>
    <t>非常勤で兼務</t>
    <rPh sb="0" eb="1">
      <t>ヒ</t>
    </rPh>
    <rPh sb="1" eb="3">
      <t>ジョウキン</t>
    </rPh>
    <rPh sb="4" eb="6">
      <t>ケンム</t>
    </rPh>
    <phoneticPr fontId="4"/>
  </si>
  <si>
    <t>（注）常勤・非常勤の区分について</t>
    <rPh sb="1" eb="2">
      <t>チュウ</t>
    </rPh>
    <rPh sb="3" eb="5">
      <t>ジョウキン</t>
    </rPh>
    <rPh sb="6" eb="9">
      <t>ヒジョウキン</t>
    </rPh>
    <rPh sb="10" eb="12">
      <t>クブン</t>
    </rPh>
    <phoneticPr fontId="4"/>
  </si>
  <si>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</si>
  <si>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</si>
  <si>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</si>
  <si>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</si>
  <si>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</si>
  <si>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4"/>
  </si>
  <si>
    <t>　(10) 従業者の氏名を記入してください。</t>
    <rPh sb="6" eb="9">
      <t>ジュウギョウシャ</t>
    </rPh>
    <rPh sb="10" eb="12">
      <t>シメイ</t>
    </rPh>
    <rPh sb="13" eb="15">
      <t>キニュウ</t>
    </rPh>
    <phoneticPr fontId="4"/>
  </si>
  <si>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4"/>
  </si>
  <si>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</si>
  <si>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</si>
  <si>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</si>
  <si>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</si>
  <si>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</si>
  <si>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
  </si>
  <si>
    <t>　　　 その他、特記事項欄としてもご活用ください。</t>
    <rPh sb="6" eb="7">
      <t>タ</t>
    </rPh>
    <rPh sb="8" eb="10">
      <t>トッキ</t>
    </rPh>
    <rPh sb="10" eb="12">
      <t>ジコウ</t>
    </rPh>
    <rPh sb="12" eb="13">
      <t>ラン</t>
    </rPh>
    <rPh sb="18" eb="20">
      <t>カツヨウ</t>
    </rPh>
    <phoneticPr fontId="4"/>
  </si>
  <si>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4"/>
  </si>
  <si>
    <t>　　　　○ 常勤換算方法とは、非常勤の従業者について「事業所の従業者の勤務延時間数を当該事業所において常勤の従業者が勤務すべき時間数で除することにより、</t>
    <phoneticPr fontId="4"/>
  </si>
  <si>
    <t>　　　　　常勤の従業者の員数に換算する方法」であるため、常勤の従業者については常勤換算方法によらず、実人数で計算する。</t>
    <phoneticPr fontId="4"/>
  </si>
  <si>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4"/>
  </si>
  <si>
    <t>　　　　　手入力すること。</t>
    <phoneticPr fontId="4"/>
  </si>
  <si>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4"/>
  </si>
  <si>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4"/>
  </si>
  <si>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4"/>
  </si>
  <si>
    <t>１．サービス種別</t>
    <rPh sb="6" eb="8">
      <t>シュベツ</t>
    </rPh>
    <phoneticPr fontId="4"/>
  </si>
  <si>
    <t>サービス種別</t>
    <rPh sb="4" eb="6">
      <t>シュベツ</t>
    </rPh>
    <phoneticPr fontId="4"/>
  </si>
  <si>
    <t>指定介護老人福祉施設（従来型）</t>
    <rPh sb="0" eb="2">
      <t>シテイ</t>
    </rPh>
    <rPh sb="2" eb="4">
      <t>カイゴ</t>
    </rPh>
    <rPh sb="4" eb="6">
      <t>ロウジン</t>
    </rPh>
    <rPh sb="6" eb="8">
      <t>フクシ</t>
    </rPh>
    <rPh sb="8" eb="10">
      <t>シセツ</t>
    </rPh>
    <rPh sb="11" eb="13">
      <t>ジュウライ</t>
    </rPh>
    <rPh sb="13" eb="14">
      <t>ガタ</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</si>
  <si>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</si>
  <si>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4"/>
  </si>
  <si>
    <t>短期入所生活介護（従来型）</t>
    <rPh sb="0" eb="2">
      <t>タンキ</t>
    </rPh>
    <rPh sb="2" eb="4">
      <t>ニュウショ</t>
    </rPh>
    <rPh sb="4" eb="6">
      <t>セイカツ</t>
    </rPh>
    <rPh sb="6" eb="8">
      <t>カイゴ</t>
    </rPh>
    <rPh sb="9" eb="11">
      <t>ジュウライ</t>
    </rPh>
    <rPh sb="11" eb="12">
      <t>ガタ</t>
    </rPh>
    <phoneticPr fontId="4"/>
  </si>
  <si>
    <t>短期入所生活介護（ユニット型）</t>
    <rPh sb="0" eb="2">
      <t>タンキ</t>
    </rPh>
    <rPh sb="2" eb="4">
      <t>ニュウショ</t>
    </rPh>
    <rPh sb="4" eb="6">
      <t>セイカツ</t>
    </rPh>
    <rPh sb="6" eb="8">
      <t>カイゴ</t>
    </rPh>
    <rPh sb="13" eb="14">
      <t>ガタ</t>
    </rPh>
    <phoneticPr fontId="4"/>
  </si>
  <si>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4"/>
  </si>
  <si>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4"/>
  </si>
  <si>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4"/>
  </si>
  <si>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4"/>
  </si>
  <si>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4"/>
  </si>
  <si>
    <t>ー</t>
    <phoneticPr fontId="4"/>
  </si>
  <si>
    <t>２．職種名・資格名称</t>
    <rPh sb="2" eb="4">
      <t>ショクシュ</t>
    </rPh>
    <rPh sb="4" eb="5">
      <t>メイ</t>
    </rPh>
    <rPh sb="6" eb="8">
      <t>シカク</t>
    </rPh>
    <rPh sb="8" eb="10">
      <t>メイショウ</t>
    </rPh>
    <phoneticPr fontId="4"/>
  </si>
  <si>
    <t>資格</t>
    <rPh sb="0" eb="2">
      <t>シカク</t>
    </rPh>
    <phoneticPr fontId="4"/>
  </si>
  <si>
    <t>社会福祉主事任用資格</t>
    <rPh sb="0" eb="2">
      <t>シャカイ</t>
    </rPh>
    <rPh sb="2" eb="4">
      <t>フクシ</t>
    </rPh>
    <rPh sb="4" eb="6">
      <t>シュジ</t>
    </rPh>
    <rPh sb="6" eb="8">
      <t>ニンヨウ</t>
    </rPh>
    <rPh sb="8" eb="10">
      <t>シカク</t>
    </rPh>
    <phoneticPr fontId="4"/>
  </si>
  <si>
    <t>看護師</t>
    <rPh sb="0" eb="3">
      <t>カンゴシ</t>
    </rPh>
    <phoneticPr fontId="13"/>
  </si>
  <si>
    <t>介護福祉士</t>
    <rPh sb="0" eb="2">
      <t>カイゴ</t>
    </rPh>
    <rPh sb="2" eb="5">
      <t>フクシシ</t>
    </rPh>
    <phoneticPr fontId="4"/>
  </si>
  <si>
    <t>管理栄養士</t>
    <rPh sb="0" eb="2">
      <t>カンリ</t>
    </rPh>
    <rPh sb="2" eb="5">
      <t>エイヨウシ</t>
    </rPh>
    <phoneticPr fontId="4"/>
  </si>
  <si>
    <t>理学療法士</t>
    <rPh sb="0" eb="2">
      <t>リガク</t>
    </rPh>
    <rPh sb="2" eb="5">
      <t>リョウホウシ</t>
    </rPh>
    <phoneticPr fontId="4"/>
  </si>
  <si>
    <t>社会福祉事業に2年以上従事</t>
    <rPh sb="0" eb="2">
      <t>シャカイ</t>
    </rPh>
    <rPh sb="2" eb="4">
      <t>フクシ</t>
    </rPh>
    <rPh sb="4" eb="6">
      <t>ジギョウ</t>
    </rPh>
    <rPh sb="8" eb="9">
      <t>ネン</t>
    </rPh>
    <rPh sb="9" eb="11">
      <t>イジョウ</t>
    </rPh>
    <rPh sb="11" eb="13">
      <t>ジュウジ</t>
    </rPh>
    <phoneticPr fontId="4"/>
  </si>
  <si>
    <t>社会福祉士</t>
    <rPh sb="0" eb="2">
      <t>シャカイ</t>
    </rPh>
    <rPh sb="2" eb="5">
      <t>フクシシ</t>
    </rPh>
    <phoneticPr fontId="4"/>
  </si>
  <si>
    <t>准看護師</t>
    <rPh sb="0" eb="4">
      <t>ジュンカンゴシ</t>
    </rPh>
    <phoneticPr fontId="4"/>
  </si>
  <si>
    <t>作業療法士</t>
    <rPh sb="0" eb="2">
      <t>サギョウ</t>
    </rPh>
    <rPh sb="2" eb="5">
      <t>リョウホウシ</t>
    </rPh>
    <phoneticPr fontId="4"/>
  </si>
  <si>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4"/>
  </si>
  <si>
    <t>精神保健福祉士</t>
    <rPh sb="0" eb="2">
      <t>セイシン</t>
    </rPh>
    <rPh sb="2" eb="4">
      <t>ホケン</t>
    </rPh>
    <rPh sb="4" eb="7">
      <t>フクシシ</t>
    </rPh>
    <phoneticPr fontId="4"/>
  </si>
  <si>
    <t>言語聴覚士</t>
    <rPh sb="0" eb="2">
      <t>ゲンゴ</t>
    </rPh>
    <rPh sb="2" eb="5">
      <t>チョウカクシ</t>
    </rPh>
    <phoneticPr fontId="4"/>
  </si>
  <si>
    <t>看護師</t>
    <rPh sb="0" eb="3">
      <t>カンゴシ</t>
    </rPh>
    <phoneticPr fontId="4"/>
  </si>
  <si>
    <t>柔道整復師</t>
    <rPh sb="0" eb="2">
      <t>ジュウドウ</t>
    </rPh>
    <rPh sb="2" eb="5">
      <t>セイフクシ</t>
    </rPh>
    <phoneticPr fontId="4"/>
  </si>
  <si>
    <t>あん摩マッサージ指圧師</t>
    <rPh sb="2" eb="3">
      <t>マ</t>
    </rPh>
    <rPh sb="8" eb="11">
      <t>シアツシ</t>
    </rPh>
    <phoneticPr fontId="4"/>
  </si>
  <si>
    <t>はり師</t>
    <rPh sb="2" eb="3">
      <t>シ</t>
    </rPh>
    <phoneticPr fontId="4"/>
  </si>
  <si>
    <t>きゅう師</t>
    <rPh sb="3" eb="4">
      <t>シ</t>
    </rPh>
    <phoneticPr fontId="4"/>
  </si>
  <si>
    <t>【自治体の皆様へ】</t>
    <rPh sb="1" eb="4">
      <t>ジチタイ</t>
    </rPh>
    <rPh sb="5" eb="7">
      <t>ミナサマ</t>
    </rPh>
    <phoneticPr fontId="4"/>
  </si>
  <si>
    <t>※ INDIRECT関数使用のため、以下のとおりセルに「名前の定義」をしています。</t>
    <rPh sb="10" eb="12">
      <t>カンスウ</t>
    </rPh>
    <rPh sb="12" eb="14">
      <t>シヨウ</t>
    </rPh>
    <rPh sb="18" eb="20">
      <t>イカ</t>
    </rPh>
    <rPh sb="28" eb="30">
      <t>ナマエ</t>
    </rPh>
    <rPh sb="31" eb="33">
      <t>テイギ</t>
    </rPh>
    <phoneticPr fontId="4"/>
  </si>
  <si>
    <t>　21行目・・・「職種」</t>
    <rPh sb="3" eb="5">
      <t>ギョウメ</t>
    </rPh>
    <rPh sb="9" eb="11">
      <t>ショクシュ</t>
    </rPh>
    <phoneticPr fontId="4"/>
  </si>
  <si>
    <t>　C列・・・「管理者」</t>
    <rPh sb="2" eb="3">
      <t>レツ</t>
    </rPh>
    <rPh sb="7" eb="10">
      <t>カンリシャ</t>
    </rPh>
    <phoneticPr fontId="4"/>
  </si>
  <si>
    <t>　D列・・・「医師」</t>
    <rPh sb="2" eb="3">
      <t>レツ</t>
    </rPh>
    <rPh sb="7" eb="9">
      <t>イシ</t>
    </rPh>
    <phoneticPr fontId="4"/>
  </si>
  <si>
    <t>　E列・・・「生活相談員」</t>
    <rPh sb="2" eb="3">
      <t>レツ</t>
    </rPh>
    <rPh sb="7" eb="9">
      <t>セイカツ</t>
    </rPh>
    <rPh sb="9" eb="12">
      <t>ソウダンイン</t>
    </rPh>
    <phoneticPr fontId="4"/>
  </si>
  <si>
    <t>　F列・・・「看護職員」</t>
    <rPh sb="2" eb="3">
      <t>レツ</t>
    </rPh>
    <rPh sb="7" eb="9">
      <t>カンゴ</t>
    </rPh>
    <rPh sb="9" eb="11">
      <t>ショクイン</t>
    </rPh>
    <phoneticPr fontId="4"/>
  </si>
  <si>
    <t>　G列・・・「介護職員」</t>
    <rPh sb="2" eb="3">
      <t>レツ</t>
    </rPh>
    <rPh sb="7" eb="9">
      <t>カイゴ</t>
    </rPh>
    <rPh sb="9" eb="11">
      <t>ショクイン</t>
    </rPh>
    <phoneticPr fontId="4"/>
  </si>
  <si>
    <t>　H列・・・「栄養士」</t>
    <rPh sb="2" eb="3">
      <t>レツ</t>
    </rPh>
    <rPh sb="7" eb="10">
      <t>エイヨウシ</t>
    </rPh>
    <phoneticPr fontId="4"/>
  </si>
  <si>
    <t>　I列・・・「機能訓練指導員」</t>
    <rPh sb="2" eb="3">
      <t>レツ</t>
    </rPh>
    <rPh sb="7" eb="9">
      <t>キノウ</t>
    </rPh>
    <rPh sb="9" eb="11">
      <t>クンレン</t>
    </rPh>
    <rPh sb="11" eb="14">
      <t>シドウイン</t>
    </rPh>
    <phoneticPr fontId="4"/>
  </si>
  <si>
    <t>　J列・・・「介護支援専門員」</t>
    <rPh sb="2" eb="3">
      <t>レツ</t>
    </rPh>
    <rPh sb="7" eb="9">
      <t>カイゴ</t>
    </rPh>
    <rPh sb="9" eb="11">
      <t>シエン</t>
    </rPh>
    <rPh sb="11" eb="14">
      <t>センモンイン</t>
    </rPh>
    <phoneticPr fontId="4"/>
  </si>
  <si>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
  </si>
  <si>
    <t>　行が足りない場合は、適宜追加してください。</t>
    <rPh sb="1" eb="2">
      <t>ギョウ</t>
    </rPh>
    <rPh sb="3" eb="4">
      <t>タ</t>
    </rPh>
    <rPh sb="7" eb="9">
      <t>バアイ</t>
    </rPh>
    <rPh sb="11" eb="13">
      <t>テキギ</t>
    </rPh>
    <rPh sb="13" eb="15">
      <t>ツイカ</t>
    </rPh>
    <phoneticPr fontId="4"/>
  </si>
  <si>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</si>
  <si>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
  </si>
  <si>
    <t>　・「数式」タブ　⇒　「名前の定義」を選択</t>
    <rPh sb="3" eb="5">
      <t>スウシキ</t>
    </rPh>
    <rPh sb="12" eb="14">
      <t>ナマエ</t>
    </rPh>
    <rPh sb="15" eb="17">
      <t>テイギ</t>
    </rPh>
    <rPh sb="19" eb="21">
      <t>センタク</t>
    </rPh>
    <phoneticPr fontId="4"/>
  </si>
  <si>
    <t>　・「名前」に職種名を入力</t>
    <rPh sb="3" eb="5">
      <t>ナマエ</t>
    </rPh>
    <rPh sb="7" eb="9">
      <t>ショクシュ</t>
    </rPh>
    <rPh sb="9" eb="10">
      <t>メイ</t>
    </rPh>
    <rPh sb="11" eb="13">
      <t>ニュウリョク</t>
    </rPh>
    <phoneticPr fontId="4"/>
  </si>
  <si>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</si>
  <si>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
  </si>
  <si>
    <t>(2) サービス提供体制強化加算(Ⅱ)　　※次に掲げる基準のいずれにも適合すること</t>
    <phoneticPr fontId="7"/>
  </si>
  <si>
    <t>(3) サービス提供体制強化加算(Ⅲ)    ※次に掲げる基準のいずれにも適合すること</t>
    <phoneticPr fontId="7"/>
  </si>
  <si>
    <t>区分</t>
    <rPh sb="0" eb="2">
      <t>クブン</t>
    </rPh>
    <phoneticPr fontId="7"/>
  </si>
  <si>
    <t>計画の作成と周知</t>
    <rPh sb="0" eb="2">
      <t>ケイカク</t>
    </rPh>
    <rPh sb="3" eb="5">
      <t>サクセイ</t>
    </rPh>
    <rPh sb="6" eb="8">
      <t>シュウチ</t>
    </rPh>
    <phoneticPr fontId="7"/>
  </si>
  <si>
    <t>賃金改善</t>
    <rPh sb="0" eb="2">
      <t>チンギン</t>
    </rPh>
    <rPh sb="2" eb="4">
      <t>カイゼン</t>
    </rPh>
    <phoneticPr fontId="7"/>
  </si>
  <si>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7"/>
  </si>
  <si>
    <t>・賃金台帳</t>
    <rPh sb="1" eb="3">
      <t>チンギン</t>
    </rPh>
    <rPh sb="3" eb="5">
      <t>ダイチョウ</t>
    </rPh>
    <phoneticPr fontId="7"/>
  </si>
  <si>
    <t>実績報告</t>
    <rPh sb="0" eb="2">
      <t>ジッセキ</t>
    </rPh>
    <rPh sb="2" eb="4">
      <t>ホウコク</t>
    </rPh>
    <phoneticPr fontId="7"/>
  </si>
  <si>
    <t>・実績報告</t>
    <rPh sb="1" eb="3">
      <t>ジッセキ</t>
    </rPh>
    <rPh sb="3" eb="5">
      <t>ホウコク</t>
    </rPh>
    <phoneticPr fontId="7"/>
  </si>
  <si>
    <t>労働基準法等遵守</t>
    <rPh sb="0" eb="2">
      <t>ロウドウ</t>
    </rPh>
    <rPh sb="2" eb="5">
      <t>キジュンホウ</t>
    </rPh>
    <rPh sb="5" eb="6">
      <t>トウ</t>
    </rPh>
    <rPh sb="6" eb="8">
      <t>ジュンシュ</t>
    </rPh>
    <phoneticPr fontId="7"/>
  </si>
  <si>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7"/>
  </si>
  <si>
    <t>労働保険料の納付</t>
    <rPh sb="0" eb="2">
      <t>ロウドウ</t>
    </rPh>
    <rPh sb="2" eb="5">
      <t>ホケンリョウ</t>
    </rPh>
    <rPh sb="6" eb="8">
      <t>ノウフ</t>
    </rPh>
    <phoneticPr fontId="7"/>
  </si>
  <si>
    <t>労働保険料の納付が適正に行われていますか。</t>
    <phoneticPr fontId="7"/>
  </si>
  <si>
    <t>・労働保険納付証明書等</t>
    <rPh sb="1" eb="3">
      <t>ロウドウ</t>
    </rPh>
    <rPh sb="3" eb="5">
      <t>ホケン</t>
    </rPh>
    <rPh sb="5" eb="7">
      <t>ノウフ</t>
    </rPh>
    <rPh sb="7" eb="10">
      <t>ショウメイショ</t>
    </rPh>
    <rPh sb="10" eb="11">
      <t>トウ</t>
    </rPh>
    <phoneticPr fontId="7"/>
  </si>
  <si>
    <t>月額賃金改善要件Ⅰ（月給による賃金改善）</t>
    <rPh sb="0" eb="2">
      <t>ゲツガク</t>
    </rPh>
    <rPh sb="2" eb="4">
      <t>チンギン</t>
    </rPh>
    <rPh sb="4" eb="8">
      <t>カイゼンヨウケン</t>
    </rPh>
    <rPh sb="10" eb="12">
      <t>ゲッキュウ</t>
    </rPh>
    <rPh sb="15" eb="19">
      <t>チンギンカイゼン</t>
    </rPh>
    <phoneticPr fontId="7"/>
  </si>
  <si>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32"/>
  </si>
  <si>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</si>
  <si>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7"/>
  </si>
  <si>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32"/>
  </si>
  <si>
    <t>キャリアパス
要件Ⅰ
（任用要件・賃金体系の整備等）</t>
    <rPh sb="7" eb="9">
      <t>ヨウケン</t>
    </rPh>
    <rPh sb="12" eb="16">
      <t>ニンヨウヨウケン</t>
    </rPh>
    <rPh sb="17" eb="21">
      <t>チンギンタイケイ</t>
    </rPh>
    <rPh sb="22" eb="25">
      <t>セイビトウ</t>
    </rPh>
    <phoneticPr fontId="7"/>
  </si>
  <si>
    <t>・就業規則
・給与規程</t>
    <rPh sb="1" eb="3">
      <t>シュウギョウ</t>
    </rPh>
    <rPh sb="3" eb="5">
      <t>キソク</t>
    </rPh>
    <rPh sb="7" eb="9">
      <t>キュウヨ</t>
    </rPh>
    <rPh sb="9" eb="11">
      <t>キテイ</t>
    </rPh>
    <phoneticPr fontId="7"/>
  </si>
  <si>
    <t>キャリアパス
要件Ⅱ</t>
    <rPh sb="7" eb="9">
      <t>ヨウケン</t>
    </rPh>
    <phoneticPr fontId="7"/>
  </si>
  <si>
    <t>・研修等に関する書類</t>
    <rPh sb="1" eb="3">
      <t>ケンシュウ</t>
    </rPh>
    <rPh sb="3" eb="4">
      <t>トウ</t>
    </rPh>
    <rPh sb="5" eb="6">
      <t>カン</t>
    </rPh>
    <rPh sb="8" eb="10">
      <t>ショルイ</t>
    </rPh>
    <phoneticPr fontId="7"/>
  </si>
  <si>
    <t>(2) (1)について、全ての介護職員に周知していますか。</t>
    <rPh sb="12" eb="13">
      <t>スベ</t>
    </rPh>
    <rPh sb="15" eb="17">
      <t>カイゴ</t>
    </rPh>
    <rPh sb="17" eb="19">
      <t>ショクイン</t>
    </rPh>
    <rPh sb="20" eb="22">
      <t>シュウチ</t>
    </rPh>
    <phoneticPr fontId="7"/>
  </si>
  <si>
    <t>キャリアパス要件Ⅳ（改善後の年額賃金要件）</t>
    <rPh sb="6" eb="8">
      <t>ヨウケン</t>
    </rPh>
    <rPh sb="10" eb="13">
      <t>カイゼンゴ</t>
    </rPh>
    <rPh sb="14" eb="20">
      <t>ネンガクチンギンヨウケン</t>
    </rPh>
    <phoneticPr fontId="32"/>
  </si>
  <si>
    <t>キャリアパス要件Ⅴ（介護福祉士の配置要件）</t>
    <rPh sb="6" eb="8">
      <t>ヨウケン</t>
    </rPh>
    <rPh sb="10" eb="15">
      <t>カイゴフクシシ</t>
    </rPh>
    <rPh sb="16" eb="20">
      <t>ハイチヨウケン</t>
    </rPh>
    <phoneticPr fontId="32"/>
  </si>
  <si>
    <t>職場環境等要件</t>
    <rPh sb="0" eb="2">
      <t>ショクバ</t>
    </rPh>
    <rPh sb="2" eb="4">
      <t>カンキョウ</t>
    </rPh>
    <rPh sb="4" eb="5">
      <t>トウ</t>
    </rPh>
    <rPh sb="5" eb="7">
      <t>ヨウケン</t>
    </rPh>
    <phoneticPr fontId="32"/>
  </si>
  <si>
    <t>特別事情届出書</t>
    <phoneticPr fontId="32"/>
  </si>
  <si>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32"/>
  </si>
  <si>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32"/>
  </si>
  <si>
    <t>・介護職員等処遇改善計画書
・周知状況が確認できる書類</t>
    <rPh sb="1" eb="3">
      <t>カイゴ</t>
    </rPh>
    <rPh sb="3" eb="5">
      <t>ショクイン</t>
    </rPh>
    <rPh sb="5" eb="6">
      <t>トウ</t>
    </rPh>
    <rPh sb="6" eb="8">
      <t>ショグウ</t>
    </rPh>
    <rPh sb="8" eb="10">
      <t>カイゼン</t>
    </rPh>
    <rPh sb="10" eb="13">
      <t>ケイカクショ</t>
    </rPh>
    <rPh sb="11" eb="12">
      <t>ガ</t>
    </rPh>
    <rPh sb="12" eb="13">
      <t>ショ</t>
    </rPh>
    <rPh sb="15" eb="17">
      <t>シュウチ</t>
    </rPh>
    <rPh sb="17" eb="19">
      <t>ジョウキョウ</t>
    </rPh>
    <rPh sb="20" eb="22">
      <t>カクニン</t>
    </rPh>
    <rPh sb="25" eb="27">
      <t>ショルイ</t>
    </rPh>
    <phoneticPr fontId="7"/>
  </si>
  <si>
    <t>・周知状況が確認できる書類</t>
    <phoneticPr fontId="7"/>
  </si>
  <si>
    <t>・職場環境の改善状況が分かる書類</t>
    <rPh sb="1" eb="3">
      <t>ショクバ</t>
    </rPh>
    <rPh sb="3" eb="5">
      <t>カンキョウ</t>
    </rPh>
    <rPh sb="6" eb="8">
      <t>カイゼン</t>
    </rPh>
    <rPh sb="8" eb="10">
      <t>ジョウキョウ</t>
    </rPh>
    <rPh sb="11" eb="12">
      <t>ワ</t>
    </rPh>
    <rPh sb="14" eb="16">
      <t>ショルイ</t>
    </rPh>
    <phoneticPr fontId="7"/>
  </si>
  <si>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32"/>
  </si>
  <si>
    <t>キャリアパス要件Ⅲ（昇給の仕組みの整備等）</t>
    <rPh sb="6" eb="8">
      <t>ヨウケン</t>
    </rPh>
    <rPh sb="10" eb="12">
      <t>ショウキュウ</t>
    </rPh>
    <rPh sb="13" eb="15">
      <t>シク</t>
    </rPh>
    <rPh sb="17" eb="20">
      <t>セイビトウ</t>
    </rPh>
    <phoneticPr fontId="7"/>
  </si>
  <si>
    <t>サービス類型ごとに一定割合以上の介護福祉士等を配置していますか。（日常生活継続支援加算(Ⅰ)若しくは(Ⅱ)又はサービス提供体制強化加算(Ⅰ)若しくは(Ⅱ)のいずれかを届け出ていること。）</t>
    <rPh sb="4" eb="6">
      <t>ルイケイ</t>
    </rPh>
    <rPh sb="9" eb="11">
      <t>イッテイ</t>
    </rPh>
    <rPh sb="11" eb="13">
      <t>ワリアイ</t>
    </rPh>
    <rPh sb="13" eb="15">
      <t>イジョウ</t>
    </rPh>
    <rPh sb="16" eb="21">
      <t>カイゴフクシシ</t>
    </rPh>
    <rPh sb="21" eb="22">
      <t>トウ</t>
    </rPh>
    <rPh sb="23" eb="25">
      <t>ハイチ</t>
    </rPh>
    <rPh sb="33" eb="35">
      <t>ニチジョウ</t>
    </rPh>
    <rPh sb="35" eb="37">
      <t>セイカツ</t>
    </rPh>
    <rPh sb="37" eb="39">
      <t>ケイゾク</t>
    </rPh>
    <rPh sb="39" eb="41">
      <t>シエン</t>
    </rPh>
    <rPh sb="41" eb="43">
      <t>カサン</t>
    </rPh>
    <rPh sb="46" eb="47">
      <t>モ</t>
    </rPh>
    <rPh sb="53" eb="54">
      <t>マタ</t>
    </rPh>
    <rPh sb="59" eb="61">
      <t>テイキョウ</t>
    </rPh>
    <rPh sb="61" eb="63">
      <t>タイセイ</t>
    </rPh>
    <rPh sb="63" eb="65">
      <t>キョウカ</t>
    </rPh>
    <rPh sb="65" eb="67">
      <t>カサン</t>
    </rPh>
    <rPh sb="70" eb="71">
      <t>モ</t>
    </rPh>
    <rPh sb="83" eb="84">
      <t>トド</t>
    </rPh>
    <rPh sb="85" eb="86">
      <t>デ</t>
    </rPh>
    <phoneticPr fontId="32"/>
  </si>
  <si>
    <t>事業年度ごとに介護職員の処遇改善に関する実績を市町村長に報告していますか。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5">
      <t>シチョウ</t>
    </rPh>
    <rPh sb="25" eb="27">
      <t>ソンチョウ</t>
    </rPh>
    <rPh sb="28" eb="30">
      <t>ホウコク</t>
    </rPh>
    <phoneticPr fontId="7"/>
  </si>
  <si>
    <t>介護職員処遇改善等計画書を作成し、市町村長へ届け出るとともに、当該計画書を介護職員に周知していますか。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19">
      <t>シチョウ</t>
    </rPh>
    <rPh sb="19" eb="21">
      <t>ソンチョウ</t>
    </rPh>
    <rPh sb="22" eb="23">
      <t>トド</t>
    </rPh>
    <rPh sb="24" eb="25">
      <t>デ</t>
    </rPh>
    <rPh sb="31" eb="33">
      <t>トウガイ</t>
    </rPh>
    <rPh sb="33" eb="36">
      <t>ケイカクショ</t>
    </rPh>
    <rPh sb="37" eb="39">
      <t>カイゴ</t>
    </rPh>
    <rPh sb="39" eb="41">
      <t>ショクイン</t>
    </rPh>
    <rPh sb="42" eb="44">
      <t>シュウチ</t>
    </rPh>
    <phoneticPr fontId="7"/>
  </si>
  <si>
    <t>次の①～③のすべての要件を満たしていますか。
①職員の職位、職責又は職務内容等に応じた任用等の要件を定めている。
②職位、職責又は職務内容等に応じた賃金体系について定めている。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また、令和6年度に限り、処遇改善計画書において令和7年3月末までに①及び②の定め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0" eb="1">
      <t>ツギ</t>
    </rPh>
    <rPh sb="10" eb="12">
      <t>ヨウケン</t>
    </rPh>
    <rPh sb="13" eb="14">
      <t>ミ</t>
    </rPh>
    <rPh sb="133" eb="137">
      <t>ジョウジコヨウ</t>
    </rPh>
    <rPh sb="139" eb="140">
      <t>モノ</t>
    </rPh>
    <rPh sb="141" eb="142">
      <t>カズ</t>
    </rPh>
    <rPh sb="145" eb="146">
      <t>ニン</t>
    </rPh>
    <rPh sb="146" eb="148">
      <t>ミマン</t>
    </rPh>
    <rPh sb="149" eb="153">
      <t>ジギョウショトウ</t>
    </rPh>
    <rPh sb="156" eb="161">
      <t>ロウドウホウキジョウ</t>
    </rPh>
    <rPh sb="332" eb="333">
      <t>スエ</t>
    </rPh>
    <phoneticPr fontId="7"/>
  </si>
  <si>
    <t>(2) (1)について、就業規則等の明確な根拠規定を書面で整備し、全ての介護職員に周知していますか。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3" eb="34">
      <t>スベ</t>
    </rPh>
    <rPh sb="36" eb="38">
      <t>カイゴ</t>
    </rPh>
    <rPh sb="38" eb="40">
      <t>ショクイン</t>
    </rPh>
    <rPh sb="41" eb="43">
      <t>シュウチ</t>
    </rPh>
    <phoneticPr fontId="7"/>
  </si>
  <si>
    <t>(1) 介護職員について、経験若しくは資格等に応じて昇給する仕組み又は一定の基準に基づき定期に昇給を判定する仕組みを設けていますか。具体的に、以下のア～ウのいずれかに該当しますか。（１つでも複数でも可）
ア　経験に応じて昇給する仕組み
　　※「勤続年数」や「経験年数」などに応じて昇給する仕組
      みを指す。
イ　資格等に応じて昇給する仕組み
　　※「介護福祉士」や「実務者研修修了者」などの取得に応
      じて昇給する仕組みを指す。ただし、介護福祉士資格を
      有して就業する者についても昇給が図られる仕組みであ
      ることを要する。
ウ　一定の基準に基づき定期に昇給を判定する仕組み
　　※「実技試験」や「人事評価」などの結果に基づき昇給す
      る仕組みを指す。ただし、客観的な評価基準や昇給条件
      が明文化されていることを要する。</t>
    <rPh sb="66" eb="69">
      <t>グタイテキ</t>
    </rPh>
    <rPh sb="71" eb="73">
      <t>イカ</t>
    </rPh>
    <rPh sb="95" eb="97">
      <t>フクスウ</t>
    </rPh>
    <rPh sb="99" eb="100">
      <t>カ</t>
    </rPh>
    <phoneticPr fontId="7"/>
  </si>
  <si>
    <t>(1) 介護職員との意見交換を踏まえた資質向上のための目標を立て、その実現のため、具体的な取組として、以下のいずれかに該当していますか。
ア　資質向上のための計画に沿って、研修機会の提供又は技術指導等を実施するとともに、介護職員の能力評価を行う。
イ　資格取得のための支援の実施(研修受講のための勤務シフトの調整、休暇の付与、費用（交通費、受講料等）の援助等）
→具体的な取組内容を記載してください。
（　　　　　　　　　　　　　　　　　　　　　　　　　　）</t>
    <rPh sb="30" eb="31">
      <t>タ</t>
    </rPh>
    <rPh sb="35" eb="37">
      <t>ジツゲン</t>
    </rPh>
    <rPh sb="41" eb="44">
      <t>グタイテキ</t>
    </rPh>
    <rPh sb="45" eb="47">
      <t>トリクミ</t>
    </rPh>
    <rPh sb="51" eb="53">
      <t>イカ</t>
    </rPh>
    <rPh sb="59" eb="61">
      <t>ガイトウ</t>
    </rPh>
    <rPh sb="141" eb="143">
      <t>ケンシュウ</t>
    </rPh>
    <rPh sb="143" eb="145">
      <t>ジュコウ</t>
    </rPh>
    <rPh sb="149" eb="151">
      <t>キンム</t>
    </rPh>
    <rPh sb="155" eb="157">
      <t>チョウセイ</t>
    </rPh>
    <rPh sb="161" eb="163">
      <t>フヨ</t>
    </rPh>
    <rPh sb="164" eb="166">
      <t>ヒヨウ</t>
    </rPh>
    <rPh sb="167" eb="170">
      <t>コウツウヒ</t>
    </rPh>
    <rPh sb="171" eb="174">
      <t>ジュコウリョウ</t>
    </rPh>
    <rPh sb="174" eb="175">
      <t>トウ</t>
    </rPh>
    <rPh sb="177" eb="179">
      <t>エンジョ</t>
    </rPh>
    <rPh sb="179" eb="180">
      <t>トウ</t>
    </rPh>
    <rPh sb="184" eb="187">
      <t>グタイテキ</t>
    </rPh>
    <rPh sb="188" eb="190">
      <t>トリクミ</t>
    </rPh>
    <rPh sb="190" eb="192">
      <t>ナイヨウ</t>
    </rPh>
    <rPh sb="193" eb="195">
      <t>キサイ</t>
    </rPh>
    <phoneticPr fontId="7"/>
  </si>
  <si>
    <t>(1) 入所者の病状の急変等に備えるため、あらかじめ、次に掲げる要件を満たす協力医療機関（③の要件を満たす協力医療機関にあっては、病院に限る。）を定めていますか。ただし、複数の医療機関を協力医療機関として定めることにより各要件を満たすこととしても差し支えありません。
※令和９年３月31日までは努力義務</t>
    <rPh sb="135" eb="137">
      <t>レイワ</t>
    </rPh>
    <rPh sb="138" eb="139">
      <t>ネン</t>
    </rPh>
    <rPh sb="140" eb="141">
      <t>ガツ</t>
    </rPh>
    <rPh sb="143" eb="144">
      <t>ニチ</t>
    </rPh>
    <rPh sb="147" eb="151">
      <t>ドリョクギム</t>
    </rPh>
    <phoneticPr fontId="4"/>
  </si>
  <si>
    <t>施設名</t>
  </si>
  <si>
    <t>担当者名</t>
  </si>
  <si>
    <t>電話番号</t>
  </si>
  <si>
    <t>E-mail</t>
    <phoneticPr fontId="7"/>
  </si>
  <si>
    <t>資料名</t>
    <phoneticPr fontId="7"/>
  </si>
  <si>
    <t>提出数</t>
    <phoneticPr fontId="7"/>
  </si>
  <si>
    <t>チェック</t>
    <phoneticPr fontId="7"/>
  </si>
  <si>
    <t>①自己点検シート</t>
    <rPh sb="1" eb="3">
      <t>ジコ</t>
    </rPh>
    <rPh sb="3" eb="5">
      <t>テンケン</t>
    </rPh>
    <phoneticPr fontId="7"/>
  </si>
  <si>
    <t>事業ごとに１部</t>
    <rPh sb="0" eb="2">
      <t>ジギョウ</t>
    </rPh>
    <phoneticPr fontId="7"/>
  </si>
  <si>
    <t>②従業員の勤務の体制及び勤務形態一覧表</t>
    <rPh sb="1" eb="4">
      <t>ジュウギョウイン</t>
    </rPh>
    <rPh sb="5" eb="7">
      <t>キンム</t>
    </rPh>
    <rPh sb="8" eb="10">
      <t>タイセイ</t>
    </rPh>
    <rPh sb="10" eb="11">
      <t>オヨ</t>
    </rPh>
    <rPh sb="12" eb="14">
      <t>キンム</t>
    </rPh>
    <rPh sb="14" eb="16">
      <t>ケイタイ</t>
    </rPh>
    <rPh sb="16" eb="18">
      <t>イチラン</t>
    </rPh>
    <rPh sb="18" eb="19">
      <t>ヒョウ</t>
    </rPh>
    <phoneticPr fontId="7"/>
  </si>
  <si>
    <t>③運営規程及び重要事項説明書、利用者契約書（見本）</t>
    <phoneticPr fontId="7"/>
  </si>
  <si>
    <t>④利用者の状況</t>
    <rPh sb="1" eb="4">
      <t>リヨウシャ</t>
    </rPh>
    <rPh sb="5" eb="7">
      <t>ジョウキョウ</t>
    </rPh>
    <phoneticPr fontId="7"/>
  </si>
  <si>
    <t>＊提出書類チェックシートの送付先</t>
    <rPh sb="1" eb="3">
      <t>テイシュツ</t>
    </rPh>
    <rPh sb="3" eb="5">
      <t>ショルイ</t>
    </rPh>
    <phoneticPr fontId="7"/>
  </si>
  <si>
    <t>〒305-8555</t>
  </si>
  <si>
    <t>つくば市研究学園一丁目１番地１</t>
    <rPh sb="4" eb="8">
      <t>ケンキュウガクエン</t>
    </rPh>
    <rPh sb="8" eb="11">
      <t>イチチョウメ</t>
    </rPh>
    <rPh sb="12" eb="14">
      <t>バンチ</t>
    </rPh>
    <phoneticPr fontId="7"/>
  </si>
  <si>
    <t>つくば市福祉部社会福祉課</t>
    <rPh sb="4" eb="6">
      <t>フクシ</t>
    </rPh>
    <phoneticPr fontId="7"/>
  </si>
  <si>
    <t>福祉監査係</t>
    <rPh sb="0" eb="2">
      <t>フクシ</t>
    </rPh>
    <rPh sb="2" eb="4">
      <t>カンサ</t>
    </rPh>
    <phoneticPr fontId="7"/>
  </si>
  <si>
    <t>TEL029-883-1111</t>
    <phoneticPr fontId="32"/>
  </si>
  <si>
    <t>FAX029-868-7543</t>
    <phoneticPr fontId="7"/>
  </si>
  <si>
    <t>wef013@city.tsukuba.lg.jp</t>
    <phoneticPr fontId="7"/>
  </si>
  <si>
    <t>提出書類チェックシート</t>
    <rPh sb="0" eb="2">
      <t>テイシュツ</t>
    </rPh>
    <rPh sb="2" eb="4">
      <t>ショルイ</t>
    </rPh>
    <phoneticPr fontId="7"/>
  </si>
  <si>
    <t>（地域密着型介護老人福祉施設入所者生活介護）</t>
    <phoneticPr fontId="7"/>
  </si>
  <si>
    <t>該当無</t>
    <rPh sb="0" eb="2">
      <t>ガイトウ</t>
    </rPh>
    <rPh sb="2" eb="3">
      <t>ナ</t>
    </rPh>
    <phoneticPr fontId="7"/>
  </si>
  <si>
    <t>重要事項をウェブサイト（法人のホームページ等又は情報公表システム上）に掲載していますか。
（令和７年４月１日から適用）</t>
    <rPh sb="12" eb="14">
      <t>ホウジン</t>
    </rPh>
    <rPh sb="21" eb="22">
      <t>トウ</t>
    </rPh>
    <rPh sb="22" eb="23">
      <t>マタ</t>
    </rPh>
    <rPh sb="24" eb="28">
      <t>ジョウホウコウヒョウ</t>
    </rPh>
    <rPh sb="32" eb="33">
      <t>ウエ</t>
    </rPh>
    <phoneticPr fontId="2"/>
  </si>
  <si>
    <t>基準第3条の32第3項</t>
    <rPh sb="8" eb="9">
      <t>ダイ</t>
    </rPh>
    <rPh sb="10" eb="11">
      <t>コウ</t>
    </rPh>
    <phoneticPr fontId="7"/>
  </si>
  <si>
    <t>基準第3条の32第1項、第2項</t>
    <rPh sb="8" eb="9">
      <t>ダイ</t>
    </rPh>
    <rPh sb="10" eb="11">
      <t>コウ</t>
    </rPh>
    <rPh sb="12" eb="13">
      <t>ダイ</t>
    </rPh>
    <rPh sb="14" eb="15">
      <t>コウ</t>
    </rPh>
    <phoneticPr fontId="7"/>
  </si>
  <si>
    <t>(2) 専らその職務に従事する常勤の者が配置されていますか。
※ただし、入所者の処遇に支障がない場合は、当該施設の他の職務に従事することができる。</t>
    <phoneticPr fontId="7"/>
  </si>
  <si>
    <t>【居室】
(1) １の居室の定員は、１人となっているか。
  ただし、入所者へのサービスの提供上必要と認められる場合は、２人とすることができる。</t>
    <phoneticPr fontId="7"/>
  </si>
  <si>
    <t>基準第132条第1項</t>
    <rPh sb="0" eb="2">
      <t>キジュン</t>
    </rPh>
    <phoneticPr fontId="7"/>
  </si>
  <si>
    <t>基準第132条第2項</t>
    <phoneticPr fontId="7"/>
  </si>
  <si>
    <t>(4) １のユニットの入所定員は、概ね10人以下とし、15人を超えないようにしていますか。
　ユニット型指定地域密着型介護老人福祉施設は、各ユニットにおいて入居者が相互に社会的関係を築き、自律的な日常生活を営むことを支援するものであることから、１のユニットの入居定員は、おおむね10人以下とすることを原則とする。
　ただし、各ユニットにおいて入居者が相互に社会的関係を築き、自律的な日常生活を営むことを支援するのに支障がないと認められる場合には、入居定員が15人までのユニットも認められる。</t>
    <rPh sb="29" eb="30">
      <t>ニン</t>
    </rPh>
    <rPh sb="31" eb="32">
      <t>コ</t>
    </rPh>
    <rPh sb="239" eb="240">
      <t>ミト</t>
    </rPh>
    <phoneticPr fontId="7"/>
  </si>
  <si>
    <t>基準第3条の7
平18老計他
第3一4(2)</t>
    <phoneticPr fontId="7"/>
  </si>
  <si>
    <t>平18老計他
第3一4(3)</t>
    <phoneticPr fontId="4"/>
  </si>
  <si>
    <t>法定代理受領サービスに該当しない指定地域密着型介護老人福祉施設サービスに係る費用の支払を受けた場合は、その提供したサービスの内容、費用の額その他必要と認められる事項を記載したサービス提供証明書を入所者に対して交付していますか。</t>
    <rPh sb="25" eb="27">
      <t>ロウジン</t>
    </rPh>
    <phoneticPr fontId="4"/>
  </si>
  <si>
    <t>【従来型】
指定地域密着型介護老人福祉施設入所者生活介護の取扱方針</t>
    <rPh sb="1" eb="4">
      <t>ジュウライガタ</t>
    </rPh>
    <phoneticPr fontId="7"/>
  </si>
  <si>
    <t>入居者に対し、離床、着替え、整容等日常生活上の行為を適切に支援していますか。</t>
    <rPh sb="1" eb="2">
      <t>キョ</t>
    </rPh>
    <rPh sb="2" eb="3">
      <t>シャ</t>
    </rPh>
    <phoneticPr fontId="7"/>
  </si>
  <si>
    <t>食事内容について、当該施設の医師又は栄養士若しくは管理栄養士を含む会議において検討が加えられていますか。</t>
    <rPh sb="21" eb="22">
      <t>モ</t>
    </rPh>
    <rPh sb="25" eb="27">
      <t>カンリ</t>
    </rPh>
    <rPh sb="27" eb="30">
      <t>エイヨウシ</t>
    </rPh>
    <phoneticPr fontId="4"/>
  </si>
  <si>
    <t>平18老計他
第3七4(14)</t>
    <phoneticPr fontId="4"/>
  </si>
  <si>
    <t>現にサービスの提供を行っているときに入所者の病状の急変が生じた場合その他必要な場合のため、あらかじめ、第131条第１項第１号に掲げる医師及び協力医療機関との連携方法その他の緊急時等における対応方法を定めていますか。</t>
    <rPh sb="68" eb="69">
      <t>オヨ</t>
    </rPh>
    <rPh sb="70" eb="72">
      <t>キョウリョク</t>
    </rPh>
    <rPh sb="72" eb="74">
      <t>イリョウ</t>
    </rPh>
    <rPh sb="74" eb="76">
      <t>キカン</t>
    </rPh>
    <phoneticPr fontId="7"/>
  </si>
  <si>
    <t>(1) 管理者は、当該施設の従業者の管理及び利用の申込みに係る調整、業務の実施状況の把握その他の管理を一元的に行っていますか。</t>
    <rPh sb="20" eb="21">
      <t>オヨ</t>
    </rPh>
    <rPh sb="22" eb="24">
      <t>リヨウ</t>
    </rPh>
    <rPh sb="25" eb="27">
      <t>モウシコ</t>
    </rPh>
    <rPh sb="29" eb="30">
      <t>カカ</t>
    </rPh>
    <rPh sb="31" eb="33">
      <t>チョウセイ</t>
    </rPh>
    <phoneticPr fontId="4"/>
  </si>
  <si>
    <t>① 施設の目的及び運営の方針
② 従業者の職種、員数及び職務の内容
③ 入所定員
④ ユニット数及びユニットごとの入所定員
⑤ 入所者に対する指定地域密着型介護福祉施設入所者生活介護の内容及び利用料その他の費用の額
⑥ 施設の利用に当たっての留意事項
⑦ 緊急時における対応方法　
⑧ 非常災害対策
⑨ 虐待の防止のための措置に関する事項
⑩ その他施設の運営に関する重要事項
なお、⑩の「その他施設の運営に関する重要事項」として、当該入所者又は他の入所者等の生命又は身体を保護するため緊急やむを得ない場合に身体的拘束等を行う際の手続きについて定めておくことが望ましい。</t>
    <rPh sb="152" eb="154">
      <t>ギャクタイ</t>
    </rPh>
    <rPh sb="155" eb="157">
      <t>ボウシ</t>
    </rPh>
    <rPh sb="161" eb="163">
      <t>ソチ</t>
    </rPh>
    <rPh sb="164" eb="165">
      <t>カン</t>
    </rPh>
    <rPh sb="167" eb="169">
      <t>ジコウ</t>
    </rPh>
    <phoneticPr fontId="7"/>
  </si>
  <si>
    <t>平18老計他
第3七4(19)</t>
    <phoneticPr fontId="7"/>
  </si>
  <si>
    <t>(4) 従業者に対しその資質の向上のための研修の機会を確保していますか。その際、すべての従業者（看護師、准看護師、介護福祉士、介護支援専門員等を除く）に対し、認知症介護に係る基礎的な研修を受講させるために必要な措置を講じていますか。</t>
    <rPh sb="38" eb="39">
      <t>サイ</t>
    </rPh>
    <rPh sb="44" eb="47">
      <t>ジュウギョウシャ</t>
    </rPh>
    <rPh sb="48" eb="51">
      <t>カンゴシ</t>
    </rPh>
    <rPh sb="52" eb="56">
      <t>ジュンカンゴシ</t>
    </rPh>
    <rPh sb="57" eb="59">
      <t>カイゴ</t>
    </rPh>
    <rPh sb="59" eb="62">
      <t>フクシシ</t>
    </rPh>
    <rPh sb="63" eb="65">
      <t>カイゴ</t>
    </rPh>
    <rPh sb="65" eb="67">
      <t>シエン</t>
    </rPh>
    <rPh sb="67" eb="70">
      <t>センモンイン</t>
    </rPh>
    <rPh sb="70" eb="71">
      <t>トウ</t>
    </rPh>
    <rPh sb="72" eb="73">
      <t>ノゾ</t>
    </rPh>
    <rPh sb="76" eb="77">
      <t>タイ</t>
    </rPh>
    <rPh sb="79" eb="82">
      <t>ニンチショウ</t>
    </rPh>
    <rPh sb="82" eb="84">
      <t>カイゴ</t>
    </rPh>
    <rPh sb="85" eb="86">
      <t>カカ</t>
    </rPh>
    <rPh sb="87" eb="90">
      <t>キソテキ</t>
    </rPh>
    <rPh sb="91" eb="93">
      <t>ケンシュウ</t>
    </rPh>
    <rPh sb="94" eb="96">
      <t>ジュコウ</t>
    </rPh>
    <rPh sb="102" eb="104">
      <t>ヒツヨウ</t>
    </rPh>
    <rPh sb="105" eb="107">
      <t>ソチ</t>
    </rPh>
    <rPh sb="108" eb="109">
      <t>コウ</t>
    </rPh>
    <phoneticPr fontId="7"/>
  </si>
  <si>
    <t>基準第167条第5項</t>
    <phoneticPr fontId="7"/>
  </si>
  <si>
    <t>(6)セクハラ、パワハラにより従業者の就業環境が害されることを防止するための方針の明確化等の必要な措置を講じていますか。</t>
    <phoneticPr fontId="7"/>
  </si>
  <si>
    <t>基準第149条第4項
基準第167条第6項</t>
    <phoneticPr fontId="7"/>
  </si>
  <si>
    <t>業務継続計画の策定等</t>
    <rPh sb="0" eb="2">
      <t>ギョウム</t>
    </rPh>
    <rPh sb="2" eb="4">
      <t>ケイゾク</t>
    </rPh>
    <rPh sb="4" eb="6">
      <t>ケイカク</t>
    </rPh>
    <rPh sb="7" eb="9">
      <t>サクテイ</t>
    </rPh>
    <rPh sb="9" eb="10">
      <t>トウ</t>
    </rPh>
    <phoneticPr fontId="7"/>
  </si>
  <si>
    <t>平18老計他
第3七4(21)</t>
    <phoneticPr fontId="7"/>
  </si>
  <si>
    <t>(7) 感染対策委員会は幅広い職種（例：施設長（管理者）、事務長、医師、看護職員、介護職員、栄養士又は管理栄養士、生活相談員）により構成され、構成メンバーの責務及び役割分担を明確にするとともに、専任の感染対策担当者を決めているか（看護師が望ましい）。</t>
    <rPh sb="49" eb="50">
      <t>マタ</t>
    </rPh>
    <rPh sb="51" eb="53">
      <t>カンリ</t>
    </rPh>
    <rPh sb="53" eb="56">
      <t>エイヨウシ</t>
    </rPh>
    <phoneticPr fontId="4"/>
  </si>
  <si>
    <t>(8) 「感染症及び食中毒の予防及びまん延の防止のための指針」に、平常時の対策及び発生時の対応が規定されていますか。（参照：介護現場における感染対策の手引き）</t>
    <rPh sb="62" eb="64">
      <t>カイゴ</t>
    </rPh>
    <rPh sb="64" eb="66">
      <t>ゲンバ</t>
    </rPh>
    <rPh sb="70" eb="72">
      <t>カンセン</t>
    </rPh>
    <rPh sb="72" eb="74">
      <t>タイサク</t>
    </rPh>
    <rPh sb="75" eb="77">
      <t>テビ</t>
    </rPh>
    <phoneticPr fontId="4"/>
  </si>
  <si>
    <t>協力医療機関等</t>
    <rPh sb="2" eb="4">
      <t>イリョウ</t>
    </rPh>
    <rPh sb="4" eb="6">
      <t>キカン</t>
    </rPh>
    <phoneticPr fontId="4"/>
  </si>
  <si>
    <t>(6) あらかじめ、協力歯科医療機関を定めておくよう努めていますか。</t>
    <phoneticPr fontId="4"/>
  </si>
  <si>
    <t>基準第152条第6項</t>
    <phoneticPr fontId="7"/>
  </si>
  <si>
    <t>当該施設の見やすい場所に、運営規程の概要、従業者の勤務の体制、協力病院、利用料その他のサービスの選択に資すると認められる重要事項を掲示又は備え付け、かつ、これをいつでも関係者が自由に閲覧できるようにしていますか。</t>
    <rPh sb="67" eb="68">
      <t>マタ</t>
    </rPh>
    <rPh sb="69" eb="70">
      <t>ソナ</t>
    </rPh>
    <rPh sb="71" eb="72">
      <t>ツ</t>
    </rPh>
    <phoneticPr fontId="4"/>
  </si>
  <si>
    <t>平18老計他
第3七(28)</t>
    <rPh sb="9" eb="10">
      <t>７</t>
    </rPh>
    <phoneticPr fontId="7"/>
  </si>
  <si>
    <t>(2) 報告、評価、要望、助言等についての記録を作成し、これを公表していますか。
※５年間保存</t>
    <phoneticPr fontId="4"/>
  </si>
  <si>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7"/>
  </si>
  <si>
    <t>栄養管理について、別に厚生労働大臣が定める基準（基準第131条に定める栄養士又は管理栄養士及び143条の2）を満たさない場合は、1日につき14単位を所定単位数から減算していますか。</t>
    <rPh sb="0" eb="2">
      <t>エイヨウ</t>
    </rPh>
    <rPh sb="2" eb="4">
      <t>カンリ</t>
    </rPh>
    <rPh sb="9" eb="10">
      <t>ベツ</t>
    </rPh>
    <rPh sb="11" eb="13">
      <t>コウセイ</t>
    </rPh>
    <rPh sb="13" eb="15">
      <t>ロウドウ</t>
    </rPh>
    <rPh sb="15" eb="17">
      <t>ダイジン</t>
    </rPh>
    <rPh sb="18" eb="19">
      <t>サダ</t>
    </rPh>
    <rPh sb="21" eb="23">
      <t>キジュン</t>
    </rPh>
    <rPh sb="24" eb="26">
      <t>キジュン</t>
    </rPh>
    <rPh sb="26" eb="27">
      <t>ダイ</t>
    </rPh>
    <rPh sb="30" eb="31">
      <t>ジョウ</t>
    </rPh>
    <rPh sb="32" eb="33">
      <t>サダ</t>
    </rPh>
    <rPh sb="45" eb="46">
      <t>オヨ</t>
    </rPh>
    <rPh sb="50" eb="51">
      <t>ジョウ</t>
    </rPh>
    <rPh sb="55" eb="56">
      <t>ミ</t>
    </rPh>
    <rPh sb="60" eb="62">
      <t>バアイ</t>
    </rPh>
    <rPh sb="65" eb="66">
      <t>ニチ</t>
    </rPh>
    <rPh sb="71" eb="73">
      <t>タンイ</t>
    </rPh>
    <rPh sb="74" eb="76">
      <t>ショテイ</t>
    </rPh>
    <rPh sb="76" eb="78">
      <t>タンイ</t>
    </rPh>
    <rPh sb="78" eb="79">
      <t>スウ</t>
    </rPh>
    <rPh sb="81" eb="83">
      <t>ゲンサン</t>
    </rPh>
    <phoneticPr fontId="7"/>
  </si>
  <si>
    <t>平18厚告126号
別表7ニ注8
基準告示
六十三の三</t>
    <rPh sb="27" eb="28">
      <t>３</t>
    </rPh>
    <phoneticPr fontId="7"/>
  </si>
  <si>
    <t>平18厚告126
別表7ニ注9
施設基準
四十一</t>
    <phoneticPr fontId="7"/>
  </si>
  <si>
    <t>平18厚告126号
別表7ニ注10
施設基準
四十二</t>
    <phoneticPr fontId="7"/>
  </si>
  <si>
    <t>平18厚告126号
別表7ニ注11
平12告29
四ハ</t>
    <phoneticPr fontId="7"/>
  </si>
  <si>
    <t>平18厚告126号
別表7ニ注13</t>
    <phoneticPr fontId="7"/>
  </si>
  <si>
    <t>平18厚告126号
別表7ニ注14</t>
    <phoneticPr fontId="7"/>
  </si>
  <si>
    <t>平18厚告126号
別表7ニ注15</t>
    <phoneticPr fontId="7"/>
  </si>
  <si>
    <t>(4)ADL利得の平均値が3以上であること。</t>
    <rPh sb="6" eb="8">
      <t>リトク</t>
    </rPh>
    <rPh sb="9" eb="12">
      <t>ヘイキンチ</t>
    </rPh>
    <rPh sb="14" eb="16">
      <t>イジョウ</t>
    </rPh>
    <phoneticPr fontId="7"/>
  </si>
  <si>
    <t>別に厚生労働大臣が定める基準に適合しているものとして、市町村長に届け出た施設において、若年性認知症利用者に対して指定介護福祉施設サービスを行った場合には、若年性認知症利用者受入加算として１日につき120単位を所定単位数に加算していますか。
ただし、認知症行動・心理症状緊急対応加算を算定している場合は、算定しない。</t>
    <rPh sb="36" eb="38">
      <t>シセツ</t>
    </rPh>
    <phoneticPr fontId="4"/>
  </si>
  <si>
    <t>平18厚告126号
別表7ニ注16</t>
    <phoneticPr fontId="7"/>
  </si>
  <si>
    <t>平18厚告126
別表7 ニ注17</t>
    <phoneticPr fontId="7"/>
  </si>
  <si>
    <t>平18厚告126
別表7 ニ注18</t>
    <phoneticPr fontId="7"/>
  </si>
  <si>
    <t>入所者のうち、利用者等告示(※)に適合する視覚、聴覚若しくは言語機能に障害のある者、知的障害者又は精神障害者(以下「視覚障害者等」という。)である入所者の占める割合が100分の30以上である指定地域密着型介護老人福祉施設において、視覚障害者等に対する生活支援に関し専門性を有する者として利用者等告示(※)に定める者(以下「障害者生活支援員」という。)であって専ら障害者生活支援員としての職務に従事する常勤の職員である者を１名以上配置しているものとして市町村長に届け出た指定地域密着型介護老人福祉施設については、障害者生活支援体制加算(Ⅰ)として、１日につき26単位を所定単位数に加算していますか。
入所者のうち、視覚障害者等である入所者の占める割合が100分の50以上である指定地域密着型介護老人福祉施設において、障害者生活支援員であって専ら障害者生活支援員としての職務に従事する常勤の職員であるものを2名以上配置しているものとして市町村長に届け出た指定地域密着型介護老人福祉施設については、障害者生活支援体制加算(Ⅱ)として、1日につき41単位を所定単位数に加算していますか。
ただし、障害者生活支援体制加算(Ⅰ)を算定している場合は、障害者生活支援体制加算(Ⅱ)は算定しない。</t>
    <rPh sb="77" eb="78">
      <t>シ</t>
    </rPh>
    <rPh sb="80" eb="82">
      <t>ワリアイ</t>
    </rPh>
    <rPh sb="86" eb="87">
      <t>ブン</t>
    </rPh>
    <rPh sb="90" eb="92">
      <t>イジョウ</t>
    </rPh>
    <rPh sb="97" eb="99">
      <t>チイキ</t>
    </rPh>
    <rPh sb="99" eb="102">
      <t>ミッチャクガタ</t>
    </rPh>
    <rPh sb="102" eb="104">
      <t>カイゴ</t>
    </rPh>
    <rPh sb="104" eb="106">
      <t>ロウジン</t>
    </rPh>
    <phoneticPr fontId="7"/>
  </si>
  <si>
    <t>平18厚告126
別表7 注19</t>
    <rPh sb="13" eb="14">
      <t>チュウ</t>
    </rPh>
    <phoneticPr fontId="7"/>
  </si>
  <si>
    <t>平18厚告126号
別表7ニ注20</t>
    <phoneticPr fontId="7"/>
  </si>
  <si>
    <t>平18厚告126号
別表7ニ注21</t>
    <phoneticPr fontId="7"/>
  </si>
  <si>
    <t>平18厚告126号
別表7ニ注22</t>
    <phoneticPr fontId="7"/>
  </si>
  <si>
    <t>平18厚告126号
別表7ニ注23</t>
    <phoneticPr fontId="4"/>
  </si>
  <si>
    <t>別に厚生労働大臣が定める基準に適合する施設に入所している者が退所し、当該者が病院又は診療所に入院した場合であって、当該者が退院した後に再度当該地域密着型介護老人福祉施設に入所する際、当該者が別に厚生労働大臣が定める特別食等を必要とする者であり、当該指定地域密着型介護老人福祉施設の管理栄養士が当該病院又は診療所の管理栄養士と連携し当該者に関する栄養ケア計画を策定したときに、入所者１人につき１回を限度として所定単位数を加算していますか。
ただし、栄養管理について基準を満たしていない場合の減算（イからニまでの注8）を算定している場合は、算定しない。</t>
    <rPh sb="71" eb="76">
      <t>チイキミッチャクガタ</t>
    </rPh>
    <rPh sb="237" eb="239">
      <t>エイヨウ</t>
    </rPh>
    <rPh sb="239" eb="241">
      <t>カンリ</t>
    </rPh>
    <rPh sb="245" eb="247">
      <t>キジュン</t>
    </rPh>
    <rPh sb="248" eb="249">
      <t>ミ</t>
    </rPh>
    <rPh sb="255" eb="257">
      <t>バアイ</t>
    </rPh>
    <rPh sb="258" eb="260">
      <t>ゲンサン</t>
    </rPh>
    <rPh sb="268" eb="269">
      <t>チュウ</t>
    </rPh>
    <rPh sb="272" eb="274">
      <t>サンテイバアイサンテイ</t>
    </rPh>
    <phoneticPr fontId="7"/>
  </si>
  <si>
    <t>平18厚告126号
別表7ト注</t>
    <phoneticPr fontId="4"/>
  </si>
  <si>
    <t>平18厚告126号
別表7チ注1</t>
    <phoneticPr fontId="4"/>
  </si>
  <si>
    <t>平18厚告126号
別表7チ注2</t>
    <phoneticPr fontId="4"/>
  </si>
  <si>
    <t>平18厚告126号
別表7チ注3</t>
    <phoneticPr fontId="7"/>
  </si>
  <si>
    <t>平18厚告126号
別表7チ注4</t>
    <phoneticPr fontId="4"/>
  </si>
  <si>
    <t>別に厚生労働大臣が定める基準に適合するものとして市町村長に届け出た施設において、入所者ごとの継続的な栄養管理を強化して実施した場合、1日につき11単位を加算していますか。
ただし、栄養管理について基準を満たしていない場合の減算（イからニまでの注8）を算定している場合は、算定しない。</t>
    <rPh sb="0" eb="1">
      <t>ベツ</t>
    </rPh>
    <rPh sb="2" eb="8">
      <t>コウセイロウドウダイジン</t>
    </rPh>
    <rPh sb="9" eb="10">
      <t>サダ</t>
    </rPh>
    <rPh sb="12" eb="14">
      <t>キジュン</t>
    </rPh>
    <rPh sb="15" eb="17">
      <t>テキゴウ</t>
    </rPh>
    <rPh sb="24" eb="26">
      <t>シチョウ</t>
    </rPh>
    <rPh sb="26" eb="28">
      <t>ソンチョウ</t>
    </rPh>
    <rPh sb="29" eb="30">
      <t>トド</t>
    </rPh>
    <rPh sb="31" eb="32">
      <t>デ</t>
    </rPh>
    <rPh sb="33" eb="35">
      <t>シセツ</t>
    </rPh>
    <rPh sb="40" eb="43">
      <t>ニュウショシャ</t>
    </rPh>
    <rPh sb="46" eb="49">
      <t>ケイゾクテキ</t>
    </rPh>
    <rPh sb="50" eb="52">
      <t>エイヨウ</t>
    </rPh>
    <rPh sb="52" eb="54">
      <t>カンリ</t>
    </rPh>
    <rPh sb="55" eb="57">
      <t>キョウカ</t>
    </rPh>
    <rPh sb="59" eb="61">
      <t>ジッシ</t>
    </rPh>
    <rPh sb="63" eb="65">
      <t>バアイ</t>
    </rPh>
    <rPh sb="67" eb="68">
      <t>ニチ</t>
    </rPh>
    <rPh sb="73" eb="75">
      <t>タンイ</t>
    </rPh>
    <rPh sb="76" eb="78">
      <t>カサン</t>
    </rPh>
    <phoneticPr fontId="7"/>
  </si>
  <si>
    <t>平18厚告126号
別表7ヌ注</t>
    <phoneticPr fontId="7"/>
  </si>
  <si>
    <t>基準告示に適合している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り支援が行われた場合には、当該計画が作成された日から起算して180日以内の期間に限り、1月につき28単位を加算していますか。
ただし、栄養管理について基準を満たしていない場合の減算（イからニまでの注8）を算定している場合は、算定しない。</t>
    <rPh sb="225" eb="227">
      <t>タンイ</t>
    </rPh>
    <phoneticPr fontId="7"/>
  </si>
  <si>
    <t>平18厚告126号
別表7ル注
基準告示
六十六</t>
    <phoneticPr fontId="7"/>
  </si>
  <si>
    <t>基準告示に適合している施設において、現に経口により食事を摂取する者であって、摂食機能障害を有し誤嚥が認められる入所者に対し、医師又は歯科医師の指示に基づき、医師、歯科医師、管理栄養士、看護師、介護支援専門員その他の職種の者が共同して、入所者の栄養管理をするため食事の観察及び会議を行い、入所者ごとに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１月につき所定単位数を加算していますか。
ただし、栄養管理について基準を満たしていない場合の減算（イからニまでの注8）又は経口移行加算を算定している場合は、算定しない。</t>
    <rPh sb="327" eb="328">
      <t>マタ</t>
    </rPh>
    <rPh sb="329" eb="331">
      <t>ケイコウ</t>
    </rPh>
    <rPh sb="331" eb="333">
      <t>イコウ</t>
    </rPh>
    <rPh sb="333" eb="335">
      <t>カサン</t>
    </rPh>
    <phoneticPr fontId="7"/>
  </si>
  <si>
    <t>平18厚告126号
別表7ヲ注1</t>
    <phoneticPr fontId="7"/>
  </si>
  <si>
    <t>協力歯科医療機関を定めている指定地域密着型介護老人福祉施設が、経口維持加算(Ⅰ)を算定している場合であって、入所者の経口による継続的な食事の摂取を支援するための食事の観察及び会議等に、医師（基準第131条第1項第1号に規定する医師を除く。）、歯科医師、歯科衛生士又は言語聴覚士が加わった場合は、１月につき所定単位数を加算していますか。</t>
    <phoneticPr fontId="7"/>
  </si>
  <si>
    <t>平18厚告126号
別表7ヲ注2</t>
    <phoneticPr fontId="7"/>
  </si>
  <si>
    <t>平18厚告126号別表7ワ注
基準告示六十九</t>
    <rPh sb="15" eb="17">
      <t>キジュン</t>
    </rPh>
    <rPh sb="17" eb="19">
      <t>コクジ</t>
    </rPh>
    <rPh sb="19" eb="22">
      <t>６９</t>
    </rPh>
    <phoneticPr fontId="7"/>
  </si>
  <si>
    <t>平18厚告126号
別表7カ注</t>
    <phoneticPr fontId="7"/>
  </si>
  <si>
    <t>施設基準(※)に適合しているものとして市町村長に届け出た施設において、当該施設の配置医師(指定地域密着型サービス基準第131条第１項第一号に規定する医師をいう。以下この注において同じ。)が当該施設の求めに応じ、配置医師の通常の勤務時間外（配置医師と当該指定地域密着型介護老人福祉施設の間であらかじめ定められた配置医師が当該指定介護老人福祉施設において勤務する時間以外の時間をいい、早朝（午前６時から午前８時までの時間をいう。以下この注において同じ。）、夜間（午後６時から午後10時までの時間をいう。以下この注において同じ。）及び深夜（午後10時から午前６時までの時間をいう。以下この注において同じ。）を除く。以下この注において同じ。）、早朝、夜間又は深夜に当該指定地域密着型介護老人福祉施設を訪問して入所者に対し診療を行い、かつ、診療を行った理由を記録した場合は、診療が行われた時間が配置医師の通常の勤務時間外の場合は１回につき325単位、早朝又は夜間の場合は１回につき650単位、深夜の場合は１回につき1,300単位を加算していますか。
ただし、看護体制加算(Ⅱ)を算定していない場合は、算定しない。</t>
    <rPh sb="47" eb="49">
      <t>チイキ</t>
    </rPh>
    <rPh sb="49" eb="52">
      <t>ミッチャクガタ</t>
    </rPh>
    <rPh sb="56" eb="58">
      <t>キジュン</t>
    </rPh>
    <rPh sb="58" eb="59">
      <t>ダイ</t>
    </rPh>
    <rPh sb="62" eb="63">
      <t>ジョウ</t>
    </rPh>
    <rPh sb="63" eb="64">
      <t>ダイ</t>
    </rPh>
    <rPh sb="65" eb="66">
      <t>コウ</t>
    </rPh>
    <rPh sb="66" eb="67">
      <t>ダイ</t>
    </rPh>
    <rPh sb="67" eb="69">
      <t>イチゴウ</t>
    </rPh>
    <rPh sb="70" eb="72">
      <t>キテイ</t>
    </rPh>
    <rPh sb="74" eb="76">
      <t>イシ</t>
    </rPh>
    <phoneticPr fontId="7"/>
  </si>
  <si>
    <t>平18厚告126号
別表7タ注</t>
    <phoneticPr fontId="7"/>
  </si>
  <si>
    <t>平18厚告126号
別表7レ注1</t>
    <phoneticPr fontId="7"/>
  </si>
  <si>
    <t>平18厚告126号
別表7レ注2</t>
    <phoneticPr fontId="4"/>
  </si>
  <si>
    <t>平18厚告126
別表7 ソ注</t>
    <phoneticPr fontId="7"/>
  </si>
  <si>
    <t>平18厚告126
別表7ツ注</t>
    <phoneticPr fontId="7"/>
  </si>
  <si>
    <t>平18厚告126
別表7ネ注</t>
    <phoneticPr fontId="7"/>
  </si>
  <si>
    <t>平18厚告126号
別表7ナ注
基準告示
三の五
利用者等告示
五十</t>
    <rPh sb="24" eb="25">
      <t>３</t>
    </rPh>
    <rPh sb="26" eb="27">
      <t>５</t>
    </rPh>
    <phoneticPr fontId="7"/>
  </si>
  <si>
    <t>平18厚告126号
別表7ラ注</t>
    <phoneticPr fontId="7"/>
  </si>
  <si>
    <t>平18厚告126号
別表7ム注</t>
    <phoneticPr fontId="7"/>
  </si>
  <si>
    <t>平18厚告126号
別表7ウ注</t>
    <phoneticPr fontId="7"/>
  </si>
  <si>
    <t>平18厚告126号
別表7ヰ注</t>
    <phoneticPr fontId="7"/>
  </si>
  <si>
    <t>①入所者ごとに、要介護状態の軽減の見込みについて、医師又は医師と連携した看護師が施設入所時に評価し、その後少なくとも3か月に1回評価するとともに、その評価結果等の情報を厚生労働省に提出し、排せつ支援の実施に当たって、当該情報その他排せつ支援の適切かつ有効な実施のために必要な情報を活用していること。</t>
    <rPh sb="60" eb="61">
      <t>ゲツ</t>
    </rPh>
    <rPh sb="63" eb="64">
      <t>カイ</t>
    </rPh>
    <phoneticPr fontId="7"/>
  </si>
  <si>
    <t>基準告示
七十一の三
(1)排せつ支援加算(Ⅰ)…①～③に適合すること。
(2)排せつ支援加算(Ⅱ)…①～③に適合し、④～⑥のいずれかに適合すること。
(3)排せつ支援加算(Ⅲ)…①～⑤に適合すること。</t>
    <rPh sb="9" eb="10">
      <t>３</t>
    </rPh>
    <rPh sb="30" eb="32">
      <t>テキゴウ</t>
    </rPh>
    <rPh sb="57" eb="59">
      <t>テキゴウ</t>
    </rPh>
    <rPh sb="70" eb="72">
      <t>テキゴウ</t>
    </rPh>
    <rPh sb="97" eb="99">
      <t>テキゴウ</t>
    </rPh>
    <phoneticPr fontId="7"/>
  </si>
  <si>
    <t>②①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7"/>
  </si>
  <si>
    <t>④①の評価の結果、要介護状態の軽減が見込まれる者について、施設入所時と比較して、排尿又は排便の状態の少なくとも一方が改善するとともにいずれにも悪化がないこと。</t>
    <phoneticPr fontId="7"/>
  </si>
  <si>
    <t>⑤①の評価の結果、施設入所時におむつを使用していた者であって要介護状態の軽減が見込まれるものについて、おむつを使用しなくなったこと。</t>
    <phoneticPr fontId="7"/>
  </si>
  <si>
    <t>別に厚生労働大臣が定める基準に適合しているものとして市町村長に届け出た施設において、継続的に入所者ごとの自立支援を行った場合は、1か月につき280単位を加算していますか。</t>
    <rPh sb="0" eb="1">
      <t>ベツ</t>
    </rPh>
    <rPh sb="26" eb="28">
      <t>シチョウ</t>
    </rPh>
    <rPh sb="28" eb="30">
      <t>ソンチョウ</t>
    </rPh>
    <rPh sb="31" eb="32">
      <t>トド</t>
    </rPh>
    <rPh sb="33" eb="34">
      <t>デ</t>
    </rPh>
    <rPh sb="35" eb="37">
      <t>シセツ</t>
    </rPh>
    <rPh sb="42" eb="45">
      <t>ケイゾクテキ</t>
    </rPh>
    <rPh sb="46" eb="49">
      <t>ニュウショシャ</t>
    </rPh>
    <rPh sb="52" eb="54">
      <t>ジリツ</t>
    </rPh>
    <rPh sb="54" eb="56">
      <t>シエン</t>
    </rPh>
    <rPh sb="57" eb="58">
      <t>オコナ</t>
    </rPh>
    <rPh sb="60" eb="62">
      <t>バアイ</t>
    </rPh>
    <rPh sb="66" eb="67">
      <t>ゲツ</t>
    </rPh>
    <rPh sb="73" eb="75">
      <t>タンイ</t>
    </rPh>
    <rPh sb="76" eb="78">
      <t>カサン</t>
    </rPh>
    <phoneticPr fontId="7"/>
  </si>
  <si>
    <t>平18厚告126号
別表7ノ注</t>
    <phoneticPr fontId="7"/>
  </si>
  <si>
    <t>①医師が入所者ごとに、施設入所時に自立支援に係る医学的評価を行い、その後少なくとも3か月に1回医学的評価の見直しを行うとともに、その医学的評価の結果等の情報を厚生労働省に提出し、自立支援の促進に当たって、当該情報その他自立支援の適切かつ有効な促進のために必要な情報を活用していること。</t>
    <rPh sb="43" eb="44">
      <t>ゲツ</t>
    </rPh>
    <phoneticPr fontId="7"/>
  </si>
  <si>
    <t>平18厚告126号
別表7オ注</t>
    <phoneticPr fontId="7"/>
  </si>
  <si>
    <t>平18厚告126号
別表7ク注</t>
    <phoneticPr fontId="7"/>
  </si>
  <si>
    <t>平18厚告126号
別表7フ注
基準告示
七十二</t>
    <rPh sb="24" eb="27">
      <t>７２</t>
    </rPh>
    <phoneticPr fontId="7"/>
  </si>
  <si>
    <t>①次のいずれかに適合すること。
ア　事業所の介護職員の総数のうち、介護福祉士の占める割合が100分の80以上であること。
イ　事業所の介護職員の総数のうち、勤続年数10年以上の介護福祉士の占める割合が100分の35以上であること。</t>
    <rPh sb="63" eb="66">
      <t>ジギョウショ</t>
    </rPh>
    <rPh sb="67" eb="69">
      <t>カイゴ</t>
    </rPh>
    <rPh sb="69" eb="71">
      <t>ショクイン</t>
    </rPh>
    <rPh sb="72" eb="74">
      <t>ソウスウ</t>
    </rPh>
    <rPh sb="78" eb="80">
      <t>キンゾク</t>
    </rPh>
    <rPh sb="80" eb="82">
      <t>ネンスウ</t>
    </rPh>
    <rPh sb="84" eb="87">
      <t>ネンイジョウ</t>
    </rPh>
    <rPh sb="88" eb="90">
      <t>カイゴ</t>
    </rPh>
    <rPh sb="90" eb="93">
      <t>フクシシ</t>
    </rPh>
    <rPh sb="94" eb="95">
      <t>シ</t>
    </rPh>
    <rPh sb="97" eb="99">
      <t>ワリアイ</t>
    </rPh>
    <rPh sb="103" eb="104">
      <t>ブン</t>
    </rPh>
    <rPh sb="107" eb="109">
      <t>イジョウ</t>
    </rPh>
    <phoneticPr fontId="7"/>
  </si>
  <si>
    <t>平18厚告126号
別表7コ注
基準告示七十三</t>
    <rPh sb="17" eb="19">
      <t>キジュン</t>
    </rPh>
    <rPh sb="19" eb="21">
      <t>コクジ</t>
    </rPh>
    <rPh sb="21" eb="24">
      <t>７３</t>
    </rPh>
    <phoneticPr fontId="7"/>
  </si>
  <si>
    <t>※日　計　＝各月の最も入所者が多かった日の入所者数</t>
    <phoneticPr fontId="7"/>
  </si>
  <si>
    <t>　　　　　　　　　　　　　　　　　　　　　　　　　 　</t>
  </si>
  <si>
    <r>
      <t xml:space="preserve">　 </t>
    </r>
    <r>
      <rPr>
        <u/>
        <sz val="11"/>
        <rFont val="ＭＳ Ｐゴシック"/>
        <family val="3"/>
        <charset val="128"/>
      </rPr>
      <t>延べ入所者数</t>
    </r>
    <r>
      <rPr>
        <sz val="11"/>
        <rFont val="ＭＳ Ｐゴシック"/>
        <family val="3"/>
        <charset val="128"/>
      </rPr>
      <t>のカウント方法＝外泊および入院について⇒外泊・入院期間中は含まず。但し戻った日からカウント。</t>
    </r>
    <phoneticPr fontId="7"/>
  </si>
  <si>
    <r>
      <t>※月平均入所者数＝</t>
    </r>
    <r>
      <rPr>
        <u/>
        <sz val="11"/>
        <rFont val="ＭＳ Ｐゴシック"/>
        <family val="3"/>
        <charset val="128"/>
      </rPr>
      <t>延べ入所者数</t>
    </r>
    <r>
      <rPr>
        <sz val="11"/>
        <rFont val="ＭＳ Ｐゴシック"/>
        <family val="3"/>
        <charset val="128"/>
      </rPr>
      <t>÷当該月の日数</t>
    </r>
    <phoneticPr fontId="7"/>
  </si>
  <si>
    <t>　</t>
  </si>
  <si>
    <t>　最多入所者数</t>
    <phoneticPr fontId="7"/>
  </si>
  <si>
    <t>日　計</t>
  </si>
  <si>
    <t>入所者数</t>
    <phoneticPr fontId="7"/>
  </si>
  <si>
    <t>月平均</t>
  </si>
  <si>
    <t>３月</t>
  </si>
  <si>
    <t>２月</t>
  </si>
  <si>
    <t>１月</t>
  </si>
  <si>
    <t>１２月</t>
  </si>
  <si>
    <t>１１月</t>
  </si>
  <si>
    <t>１０月</t>
  </si>
  <si>
    <t>９月</t>
  </si>
  <si>
    <t>８月</t>
  </si>
  <si>
    <t>７月</t>
  </si>
  <si>
    <t>６月</t>
  </si>
  <si>
    <t>５月</t>
  </si>
  <si>
    <t>４月</t>
  </si>
  <si>
    <t>前年度
平　均</t>
  </si>
  <si>
    <t>　　　　　年</t>
  </si>
  <si>
    <t>区            分</t>
  </si>
  <si>
    <t>　　　　　（小数点第2位以下切り上げ）</t>
  </si>
  <si>
    <t>ユニット型部分：月別人員数（前年度）</t>
    <phoneticPr fontId="7"/>
  </si>
  <si>
    <t>従来型部分：月別人員数（前年度）</t>
    <phoneticPr fontId="7"/>
  </si>
  <si>
    <t>〔地域密着型介護老人福祉施設入所者生活介護〕</t>
    <rPh sb="1" eb="3">
      <t>チイキ</t>
    </rPh>
    <rPh sb="3" eb="6">
      <t>ミッチャクガタ</t>
    </rPh>
    <rPh sb="14" eb="17">
      <t>ニュウショシャ</t>
    </rPh>
    <rPh sb="17" eb="19">
      <t>セイカツ</t>
    </rPh>
    <rPh sb="19" eb="21">
      <t>カイゴ</t>
    </rPh>
    <phoneticPr fontId="7"/>
  </si>
  <si>
    <t>入所者の状況　</t>
    <phoneticPr fontId="7"/>
  </si>
  <si>
    <t>･入所者に関する記録
･施設サービス計画書･提供記録
･職員勤務表等</t>
    <phoneticPr fontId="7"/>
  </si>
  <si>
    <t>・入所者に関する記録
・施設サービス計画書・提供記録
・職員勤務表等</t>
    <phoneticPr fontId="7"/>
  </si>
  <si>
    <t>・サービス提供記録
・嗜好アンケート調査等の記録
・献立表
・栄養士による栄養指導の記録
・残食（菜）表
・相談等の記録
・会議記録
・医師の指示を記録した書類
・業務委託の場合の契約書
・検食簿等</t>
    <phoneticPr fontId="7"/>
  </si>
  <si>
    <t>・サービス提供記録
・嗜好アンケート調査等の記録
・献立表
・栄養士による栄養指導の記録
・残食（菜）表
・相談等の記録
・会議記録
・医師の指示を記録した書類
・業務委託の場合の契約書
・検食簿等</t>
    <phoneticPr fontId="7"/>
  </si>
  <si>
    <t>あらかじめ、利用申込者又はその家族に対し、重要事項（※）について記した文書を交付して説明を行い、サービスの内容及び利用期間等について利用申込者の同意を得ていますか。
※重要事項
○運営規程の概要　　
○従業者の勤務体制
○事故発生時の対応
○苦情処理の体制
○提供するサービスの第三者評価の実施状況（実施の有無、実施した直近の年月日、実施した評価機関の名称、評価結果の開示状況）等の利用者のサービス選択に資すると認められる事項</t>
    <rPh sb="91" eb="93">
      <t>ウンエイ</t>
    </rPh>
    <rPh sb="93" eb="95">
      <t>キテイ</t>
    </rPh>
    <rPh sb="127" eb="129">
      <t>タイセイ</t>
    </rPh>
    <rPh sb="190" eb="191">
      <t>トウ</t>
    </rPh>
    <phoneticPr fontId="7"/>
  </si>
  <si>
    <t>･勤務体制一覧表
･資格証</t>
    <phoneticPr fontId="7"/>
  </si>
  <si>
    <t>看護体制加算(Ⅰ) イ
※いずれにも適合すること</t>
    <phoneticPr fontId="7"/>
  </si>
  <si>
    <t xml:space="preserve"> ・在宅・入所相互利用加算　　40単位
利用者等告示四十九に定める者に対して、基準告示七十一に適合する指定地域密着型介護老人福祉施設入所者生活介護を行う場合にあっては、1日につき所定単位数を算定していますか。</t>
    <rPh sb="28" eb="29">
      <t>9</t>
    </rPh>
    <rPh sb="39" eb="41">
      <t>キジュン</t>
    </rPh>
    <rPh sb="43" eb="46">
      <t>71</t>
    </rPh>
    <rPh sb="60" eb="62">
      <t>ロウジン</t>
    </rPh>
    <rPh sb="66" eb="69">
      <t>ニュウショシャ</t>
    </rPh>
    <rPh sb="69" eb="71">
      <t>セイカツ</t>
    </rPh>
    <rPh sb="71" eb="73">
      <t>カイゴ</t>
    </rPh>
    <phoneticPr fontId="7"/>
  </si>
  <si>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新加算Ⅰ・Ⅱを算定する場合は、区分ごとに２つ以上（「生産性向上」は３つ以上、うち一部は必須）を実施し、ホームページへの掲載等により公表すること。
※　新加算Ⅲ・Ⅳを算定する場合は、区分ごとに１つ以上（「生産性向上のための取組」は２つ以上）を実施すること。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2" eb="164">
      <t>イジョウ</t>
    </rPh>
    <rPh sb="167" eb="169">
      <t>イチブ</t>
    </rPh>
    <rPh sb="170" eb="172">
      <t>ヒッス</t>
    </rPh>
    <rPh sb="174" eb="176">
      <t>ジッシ</t>
    </rPh>
    <rPh sb="186" eb="189">
      <t>ケイサイトウ</t>
    </rPh>
    <rPh sb="192" eb="194">
      <t>コウヒョウ</t>
    </rPh>
    <rPh sb="202" eb="205">
      <t>シンカサン</t>
    </rPh>
    <rPh sb="209" eb="211">
      <t>サンテイ</t>
    </rPh>
    <rPh sb="213" eb="215">
      <t>バアイ</t>
    </rPh>
    <rPh sb="217" eb="219">
      <t>クブン</t>
    </rPh>
    <rPh sb="224" eb="226">
      <t>イジョウ</t>
    </rPh>
    <rPh sb="243" eb="245">
      <t>イジョウ</t>
    </rPh>
    <rPh sb="247" eb="249">
      <t>ジッシ</t>
    </rPh>
    <phoneticPr fontId="7"/>
  </si>
  <si>
    <t>法人名</t>
    <rPh sb="0" eb="3">
      <t>ホウジンメイ</t>
    </rPh>
    <phoneticPr fontId="7"/>
  </si>
  <si>
    <t>指導実施日</t>
    <rPh sb="0" eb="5">
      <t>シドウジッシビ</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</si>
</sst>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
    <numFmt numFmtId="179" formatCode="#,##0.0&quot;人&quot;"/>
    <numFmt numFmtId="180" formatCode="#,##0&quot;人&quot;"/>
  </numFmts>
  <fonts count="48" x14ac:knownFonts="1">
    <font>
      <sz val="11"/>
      <color indexed="8"/>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9"/>
      <name val="ＭＳ ゴシック"/>
      <family val="3"/>
      <charset val="128"/>
    </font>
    <font>
      <sz val="11"/>
      <color indexed="8"/>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4"/>
      <name val="ＭＳ ゴシック"/>
      <family val="3"/>
      <charset val="128"/>
    </font>
    <font>
      <sz val="16"/>
      <name val="HGSｺﾞｼｯｸM"/>
      <family val="3"/>
      <charset val="128"/>
    </font>
    <font>
      <b/>
      <sz val="16"/>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6"/>
      <name val="ＭＳ Ｐゴシック"/>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scheme val="minor"/>
    </font>
    <font>
      <sz val="11"/>
      <color rgb="FF000000"/>
      <name val="Calibri"/>
      <family val="2"/>
    </font>
    <font>
      <sz val="12"/>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6"/>
      <name val="ＭＳ 明朝"/>
      <family val="2"/>
      <charset val="128"/>
    </font>
    <font>
      <sz val="9"/>
      <name val="ＭＳ Ｐゴシック"/>
      <family val="3"/>
      <charset val="128"/>
    </font>
    <font>
      <u/>
      <sz val="11"/>
      <color theme="10"/>
      <name val="ＭＳ Ｐゴシック"/>
      <family val="3"/>
      <charset val="128"/>
    </font>
    <font>
      <sz val="11"/>
      <color theme="1"/>
      <name val="游ゴシック"/>
      <family val="3"/>
      <charset val="128"/>
      <scheme val="minor"/>
    </font>
    <font>
      <sz val="16"/>
      <color theme="1"/>
      <name val="ＭＳ ゴシック"/>
      <family val="3"/>
      <charset val="128"/>
    </font>
    <font>
      <sz val="11"/>
      <color theme="1"/>
      <name val="ＭＳ ゴシック"/>
      <family val="3"/>
      <charset val="128"/>
    </font>
    <font>
      <b/>
      <sz val="11"/>
      <name val="ＭＳ Ｐゴシック"/>
      <family val="3"/>
      <charset val="128"/>
    </font>
    <font>
      <b/>
      <sz val="11"/>
      <name val="游ゴシック"/>
      <family val="3"/>
      <charset val="128"/>
      <scheme val="minor"/>
    </font>
    <font>
      <sz val="11"/>
      <name val="游ゴシック"/>
      <family val="3"/>
      <charset val="128"/>
      <scheme val="minor"/>
    </font>
    <font>
      <u/>
      <sz val="11"/>
      <name val="ＭＳ Ｐゴシック"/>
      <family val="3"/>
      <charset val="128"/>
    </font>
    <font>
      <sz val="10"/>
      <name val="Arial"/>
      <family val="2"/>
    </font>
    <font>
      <sz val="10"/>
      <name val="游ゴシック"/>
      <family val="3"/>
      <charset val="128"/>
      <scheme val="minor"/>
    </font>
    <font>
      <b/>
      <u/>
      <sz val="11"/>
      <name val="游ゴシック"/>
      <family val="3"/>
      <charset val="128"/>
      <scheme val="minor"/>
    </font>
    <font>
      <b/>
      <sz val="14"/>
      <name val="游ゴシック"/>
      <family val="3"/>
      <charset val="128"/>
      <scheme val="minor"/>
    </font>
    <font>
      <b/>
      <sz val="12"/>
      <name val="游ゴシック"/>
      <family val="3"/>
      <charset val="128"/>
      <scheme val="minor"/>
    </font>
    <font>
      <sz val="9"/>
      <color theme="1"/>
      <name val="ＭＳ ゴシック"/>
      <family val="3"/>
      <charset val="128"/>
    </font>
  </fonts>
  <fills count="11">
    <fill>
      <patternFill patternType="none"/>
    </fill>
    <fill>
      <patternFill patternType="gray125"/>
    </fill>
    <fill>
      <patternFill patternType="solid">
        <fgColor indexed="27"/>
        <bgColor indexed="41"/>
      </patternFill>
    </fill>
    <fill>
      <patternFill patternType="solid">
        <fgColor rgb="FFCCFFFF"/>
        <bgColor indexed="64"/>
      </patternFill>
    </fill>
    <fill>
      <patternFill patternType="solid">
        <fgColor rgb="FFCCFFFF"/>
        <bgColor indexed="26"/>
      </patternFill>
    </fill>
    <fill>
      <patternFill patternType="solid">
        <fgColor indexed="9"/>
        <bgColor indexed="26"/>
      </patternFill>
    </fill>
    <fill>
      <patternFill patternType="solid">
        <fgColor rgb="FFCCFFFF"/>
        <bgColor indexed="41"/>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417">
    <border>
      <left/>
      <right/>
      <top/>
      <bottom/>
      <diagonal/>
    </border>
    <border>
      <left style="thin">
        <color indexed="8"/>
      </left>
      <right/>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thin">
        <color indexed="8"/>
      </left>
      <right style="thin">
        <color indexed="8"/>
      </right>
      <top style="double">
        <color indexed="8"/>
      </top>
      <bottom style="double">
        <color indexed="64"/>
      </bottom>
      <diagonal/>
    </border>
    <border>
      <left style="double">
        <color indexed="64"/>
      </left>
      <right style="thin">
        <color indexed="8"/>
      </right>
      <top style="double">
        <color indexed="8"/>
      </top>
      <bottom style="double">
        <color indexed="64"/>
      </bottom>
      <diagonal/>
    </border>
    <border>
      <left style="thin">
        <color indexed="8"/>
      </left>
      <right style="thin">
        <color indexed="8"/>
      </right>
      <top/>
      <bottom/>
      <diagonal/>
    </border>
    <border>
      <left style="thin">
        <color indexed="8"/>
      </left>
      <right style="double">
        <color indexed="64"/>
      </right>
      <top style="hair">
        <color indexed="64"/>
      </top>
      <bottom/>
      <diagonal/>
    </border>
    <border>
      <left style="thin">
        <color indexed="8"/>
      </left>
      <right style="thin">
        <color indexed="8"/>
      </right>
      <top style="hair">
        <color indexed="64"/>
      </top>
      <bottom/>
      <diagonal/>
    </border>
    <border>
      <left style="thin">
        <color indexed="8"/>
      </left>
      <right style="thin">
        <color indexed="8"/>
      </right>
      <top style="hair">
        <color indexed="64"/>
      </top>
      <bottom style="hair">
        <color indexed="64"/>
      </bottom>
      <diagonal/>
    </border>
    <border>
      <left style="thin">
        <color indexed="8"/>
      </left>
      <right style="double">
        <color indexed="64"/>
      </right>
      <top style="hair">
        <color indexed="64"/>
      </top>
      <bottom style="hair">
        <color indexed="64"/>
      </bottom>
      <diagonal/>
    </border>
    <border>
      <left style="thin">
        <color indexed="8"/>
      </left>
      <right style="double">
        <color indexed="64"/>
      </right>
      <top/>
      <bottom/>
      <diagonal/>
    </border>
    <border>
      <left style="thin">
        <color indexed="8"/>
      </left>
      <right style="thin">
        <color indexed="64"/>
      </right>
      <top style="double">
        <color indexed="64"/>
      </top>
      <bottom style="thin">
        <color indexed="64"/>
      </bottom>
      <diagonal/>
    </border>
    <border>
      <left style="double">
        <color indexed="8"/>
      </left>
      <right style="thin">
        <color indexed="8"/>
      </right>
      <top style="double">
        <color indexed="8"/>
      </top>
      <bottom style="double">
        <color indexed="64"/>
      </bottom>
      <diagonal/>
    </border>
    <border>
      <left style="thin">
        <color indexed="8"/>
      </left>
      <right style="thin">
        <color indexed="64"/>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double">
        <color indexed="8"/>
      </left>
      <right style="thin">
        <color indexed="8"/>
      </right>
      <top style="double">
        <color indexed="8"/>
      </top>
      <bottom style="double">
        <color indexed="8"/>
      </bottom>
      <diagonal/>
    </border>
    <border>
      <left style="double">
        <color indexed="64"/>
      </left>
      <right style="thin">
        <color indexed="8"/>
      </right>
      <top style="double">
        <color indexed="8"/>
      </top>
      <bottom style="double">
        <color indexed="8"/>
      </bottom>
      <diagonal/>
    </border>
    <border>
      <left style="thin">
        <color indexed="8"/>
      </left>
      <right style="thin">
        <color indexed="8"/>
      </right>
      <top style="hair">
        <color indexed="8"/>
      </top>
      <bottom style="double">
        <color indexed="8"/>
      </bottom>
      <diagonal/>
    </border>
    <border>
      <left style="thin">
        <color indexed="8"/>
      </left>
      <right style="thin">
        <color indexed="64"/>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double">
        <color indexed="64"/>
      </top>
      <bottom style="hair">
        <color indexed="8"/>
      </bottom>
      <diagonal/>
    </border>
    <border>
      <left style="double">
        <color indexed="8"/>
      </left>
      <right style="thin">
        <color indexed="8"/>
      </right>
      <top style="double">
        <color indexed="64"/>
      </top>
      <bottom style="double">
        <color indexed="8"/>
      </bottom>
      <diagonal/>
    </border>
    <border>
      <left style="double">
        <color indexed="64"/>
      </left>
      <right style="thin">
        <color indexed="8"/>
      </right>
      <top style="double">
        <color indexed="64"/>
      </top>
      <bottom style="double">
        <color indexed="8"/>
      </bottom>
      <diagonal/>
    </border>
    <border>
      <left style="thin">
        <color indexed="8"/>
      </left>
      <right style="thin">
        <color indexed="64"/>
      </right>
      <top/>
      <bottom style="double">
        <color indexed="64"/>
      </bottom>
      <diagonal/>
    </border>
    <border>
      <left style="thin">
        <color indexed="8"/>
      </left>
      <right style="thin">
        <color indexed="8"/>
      </right>
      <top style="thin">
        <color indexed="8"/>
      </top>
      <bottom/>
      <diagonal/>
    </border>
    <border>
      <left style="thin">
        <color indexed="8"/>
      </left>
      <right style="thin">
        <color indexed="8"/>
      </right>
      <top/>
      <bottom style="double">
        <color indexed="64"/>
      </bottom>
      <diagonal/>
    </border>
    <border>
      <left style="thin">
        <color indexed="8"/>
      </left>
      <right style="thin">
        <color indexed="64"/>
      </right>
      <top style="double">
        <color indexed="64"/>
      </top>
      <bottom/>
      <diagonal/>
    </border>
    <border>
      <left style="thin">
        <color indexed="8"/>
      </left>
      <right style="thin">
        <color indexed="8"/>
      </right>
      <top/>
      <bottom style="double">
        <color indexed="8"/>
      </bottom>
      <diagonal/>
    </border>
    <border>
      <left style="thin">
        <color indexed="8"/>
      </left>
      <right style="thin">
        <color indexed="8"/>
      </right>
      <top style="double">
        <color indexed="64"/>
      </top>
      <bottom/>
      <diagonal/>
    </border>
    <border>
      <left style="thin">
        <color indexed="8"/>
      </left>
      <right style="thin">
        <color indexed="8"/>
      </right>
      <top style="double">
        <color indexed="64"/>
      </top>
      <bottom style="hair">
        <color indexed="64"/>
      </bottom>
      <diagonal/>
    </border>
    <border>
      <left style="thin">
        <color indexed="8"/>
      </left>
      <right style="double">
        <color indexed="64"/>
      </right>
      <top style="hair">
        <color indexed="64"/>
      </top>
      <bottom style="double">
        <color indexed="64"/>
      </bottom>
      <diagonal/>
    </border>
    <border>
      <left style="thin">
        <color indexed="8"/>
      </left>
      <right style="thin">
        <color indexed="8"/>
      </right>
      <top style="hair">
        <color indexed="64"/>
      </top>
      <bottom style="double">
        <color indexed="64"/>
      </bottom>
      <diagonal/>
    </border>
    <border>
      <left/>
      <right style="thin">
        <color indexed="8"/>
      </right>
      <top style="hair">
        <color indexed="64"/>
      </top>
      <bottom style="double">
        <color indexed="64"/>
      </bottom>
      <diagonal/>
    </border>
    <border>
      <left style="thin">
        <color indexed="8"/>
      </left>
      <right style="double">
        <color indexed="64"/>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right style="thin">
        <color indexed="8"/>
      </right>
      <top/>
      <bottom/>
      <diagonal/>
    </border>
    <border>
      <left style="double">
        <color indexed="8"/>
      </left>
      <right style="double">
        <color indexed="8"/>
      </right>
      <top style="double">
        <color indexed="8"/>
      </top>
      <bottom/>
      <diagonal/>
    </border>
    <border>
      <left style="thin">
        <color indexed="8"/>
      </left>
      <right style="thin">
        <color indexed="8"/>
      </right>
      <top style="double">
        <color indexed="8"/>
      </top>
      <bottom style="hair">
        <color indexed="64"/>
      </bottom>
      <diagonal/>
    </border>
    <border>
      <left/>
      <right style="thin">
        <color indexed="8"/>
      </right>
      <top style="double">
        <color indexed="8"/>
      </top>
      <bottom style="hair">
        <color indexed="64"/>
      </bottom>
      <diagonal/>
    </border>
    <border>
      <left style="double">
        <color indexed="8"/>
      </left>
      <right style="thin">
        <color indexed="8"/>
      </right>
      <top style="double">
        <color indexed="8"/>
      </top>
      <bottom style="hair">
        <color indexed="64"/>
      </bottom>
      <diagonal/>
    </border>
    <border>
      <left style="double">
        <color indexed="8"/>
      </left>
      <right style="double">
        <color indexed="8"/>
      </right>
      <top style="double">
        <color indexed="8"/>
      </top>
      <bottom style="double">
        <color indexed="8"/>
      </bottom>
      <diagonal/>
    </border>
    <border>
      <left style="double">
        <color indexed="64"/>
      </left>
      <right style="double">
        <color indexed="8"/>
      </right>
      <top style="double">
        <color indexed="8"/>
      </top>
      <bottom style="double">
        <color indexed="8"/>
      </bottom>
      <diagonal/>
    </border>
    <border>
      <left/>
      <right style="thin">
        <color indexed="8"/>
      </right>
      <top/>
      <bottom style="double">
        <color indexed="8"/>
      </bottom>
      <diagonal/>
    </border>
    <border>
      <left/>
      <right style="thin">
        <color indexed="8"/>
      </right>
      <top style="hair">
        <color indexed="64"/>
      </top>
      <bottom style="hair">
        <color indexed="64"/>
      </bottom>
      <diagonal/>
    </border>
    <border>
      <left/>
      <right/>
      <top style="hair">
        <color indexed="64"/>
      </top>
      <bottom style="hair">
        <color indexed="64"/>
      </bottom>
      <diagonal/>
    </border>
    <border>
      <left style="thin">
        <color indexed="8"/>
      </left>
      <right/>
      <top style="double">
        <color indexed="64"/>
      </top>
      <bottom/>
      <diagonal/>
    </border>
    <border>
      <left/>
      <right style="thin">
        <color indexed="8"/>
      </right>
      <top style="double">
        <color indexed="64"/>
      </top>
      <bottom/>
      <diagonal/>
    </border>
    <border>
      <left style="double">
        <color indexed="64"/>
      </left>
      <right style="double">
        <color indexed="8"/>
      </right>
      <top style="double">
        <color indexed="64"/>
      </top>
      <bottom style="double">
        <color indexed="8"/>
      </bottom>
      <diagonal/>
    </border>
    <border>
      <left style="thin">
        <color indexed="64"/>
      </left>
      <right style="double">
        <color indexed="64"/>
      </right>
      <top/>
      <bottom/>
      <diagonal/>
    </border>
    <border>
      <left style="thin">
        <color indexed="64"/>
      </left>
      <right style="thin">
        <color indexed="64"/>
      </right>
      <top/>
      <bottom/>
      <diagonal/>
    </border>
    <border>
      <left style="double">
        <color indexed="64"/>
      </left>
      <right/>
      <top/>
      <bottom/>
      <diagonal/>
    </border>
    <border>
      <left style="thin">
        <color indexed="64"/>
      </left>
      <right style="double">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style="thin">
        <color indexed="64"/>
      </right>
      <top style="double">
        <color indexed="64"/>
      </top>
      <bottom style="hair">
        <color indexed="64"/>
      </bottom>
      <diagonal/>
    </border>
    <border>
      <left/>
      <right style="thin">
        <color indexed="8"/>
      </right>
      <top style="double">
        <color indexed="64"/>
      </top>
      <bottom style="hair">
        <color indexed="64"/>
      </bottom>
      <diagonal/>
    </border>
    <border>
      <left/>
      <right/>
      <top style="double">
        <color indexed="64"/>
      </top>
      <bottom style="hair">
        <color indexed="64"/>
      </bottom>
      <diagonal/>
    </border>
    <border>
      <left style="thin">
        <color indexed="8"/>
      </left>
      <right/>
      <top style="double">
        <color indexed="64"/>
      </top>
      <bottom style="hair">
        <color indexed="64"/>
      </bottom>
      <diagonal/>
    </border>
    <border>
      <left style="thin">
        <color indexed="8"/>
      </left>
      <right style="thin">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8"/>
      </left>
      <right/>
      <top style="hair">
        <color indexed="64"/>
      </top>
      <bottom style="double">
        <color indexed="64"/>
      </bottom>
      <diagonal/>
    </border>
    <border>
      <left/>
      <right style="thin">
        <color indexed="8"/>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8"/>
      </left>
      <right/>
      <top style="double">
        <color indexed="64"/>
      </top>
      <bottom style="thin">
        <color indexed="64"/>
      </bottom>
      <diagonal/>
    </border>
    <border>
      <left/>
      <right style="double">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double">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8"/>
      </left>
      <right style="thin">
        <color indexed="8"/>
      </right>
      <top style="double">
        <color indexed="8"/>
      </top>
      <bottom style="thin">
        <color indexed="64"/>
      </bottom>
      <diagonal/>
    </border>
    <border>
      <left/>
      <right/>
      <top/>
      <bottom style="double">
        <color indexed="8"/>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hair">
        <color indexed="64"/>
      </bottom>
      <diagonal/>
    </border>
    <border>
      <left style="thin">
        <color indexed="64"/>
      </left>
      <right/>
      <top/>
      <bottom/>
      <diagonal/>
    </border>
    <border>
      <left style="thin">
        <color indexed="8"/>
      </left>
      <right style="thin">
        <color indexed="8"/>
      </right>
      <top style="double">
        <color indexed="8"/>
      </top>
      <bottom style="hair">
        <color indexed="8"/>
      </bottom>
      <diagonal/>
    </border>
    <border>
      <left/>
      <right style="thin">
        <color indexed="8"/>
      </right>
      <top style="double">
        <color indexed="8"/>
      </top>
      <bottom/>
      <diagonal/>
    </border>
    <border>
      <left style="thin">
        <color indexed="8"/>
      </left>
      <right style="thin">
        <color indexed="8"/>
      </right>
      <top style="double">
        <color indexed="8"/>
      </top>
      <bottom style="thin">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double">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double">
        <color indexed="8"/>
      </top>
      <bottom style="thin">
        <color indexed="8"/>
      </bottom>
      <diagonal/>
    </border>
    <border>
      <left style="thin">
        <color indexed="8"/>
      </left>
      <right style="thin">
        <color indexed="8"/>
      </right>
      <top/>
      <bottom style="thin">
        <color indexed="8"/>
      </bottom>
      <diagonal/>
    </border>
    <border>
      <left/>
      <right style="thin">
        <color indexed="8"/>
      </right>
      <top style="double">
        <color indexed="8"/>
      </top>
      <bottom style="double">
        <color indexed="64"/>
      </bottom>
      <diagonal/>
    </border>
    <border>
      <left style="double">
        <color indexed="8"/>
      </left>
      <right style="thin">
        <color indexed="64"/>
      </right>
      <top style="double">
        <color indexed="8"/>
      </top>
      <bottom style="double">
        <color indexed="64"/>
      </bottom>
      <diagonal/>
    </border>
    <border>
      <left style="double">
        <color indexed="8"/>
      </left>
      <right style="double">
        <color indexed="8"/>
      </right>
      <top style="double">
        <color indexed="8"/>
      </top>
      <bottom style="double">
        <color indexed="64"/>
      </bottom>
      <diagonal/>
    </border>
    <border>
      <left/>
      <right style="thin">
        <color indexed="8"/>
      </right>
      <top style="double">
        <color indexed="8"/>
      </top>
      <bottom style="double">
        <color indexed="8"/>
      </bottom>
      <diagonal/>
    </border>
    <border>
      <left style="double">
        <color indexed="8"/>
      </left>
      <right style="thin">
        <color indexed="64"/>
      </right>
      <top style="double">
        <color indexed="8"/>
      </top>
      <bottom/>
      <diagonal/>
    </border>
    <border>
      <left style="double">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style="double">
        <color indexed="8"/>
      </left>
      <right style="thin">
        <color indexed="64"/>
      </right>
      <top style="double">
        <color indexed="8"/>
      </top>
      <bottom style="double">
        <color indexed="8"/>
      </bottom>
      <diagonal/>
    </border>
    <border>
      <left style="double">
        <color indexed="8"/>
      </left>
      <right style="thin">
        <color indexed="8"/>
      </right>
      <top style="double">
        <color indexed="8"/>
      </top>
      <bottom style="thin">
        <color indexed="8"/>
      </bottom>
      <diagonal/>
    </border>
    <border>
      <left/>
      <right style="double">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double">
        <color indexed="64"/>
      </right>
      <top style="double">
        <color indexed="64"/>
      </top>
      <bottom style="hair">
        <color indexed="8"/>
      </bottom>
      <diagonal/>
    </border>
    <border>
      <left style="double">
        <color indexed="64"/>
      </left>
      <right style="thin">
        <color indexed="64"/>
      </right>
      <top style="thin">
        <color indexed="64"/>
      </top>
      <bottom style="double">
        <color indexed="64"/>
      </bottom>
      <diagonal/>
    </border>
    <border>
      <left style="double">
        <color indexed="8"/>
      </left>
      <right style="thin">
        <color indexed="8"/>
      </right>
      <top/>
      <bottom style="double">
        <color indexed="8"/>
      </bottom>
      <diagonal/>
    </border>
    <border>
      <left style="double">
        <color indexed="8"/>
      </left>
      <right style="thin">
        <color indexed="8"/>
      </right>
      <top style="hair">
        <color indexed="64"/>
      </top>
      <bottom style="hair">
        <color indexed="64"/>
      </bottom>
      <diagonal/>
    </border>
    <border>
      <left style="double">
        <color indexed="8"/>
      </left>
      <right/>
      <top style="double">
        <color indexed="8"/>
      </top>
      <bottom style="double">
        <color indexed="8"/>
      </bottom>
      <diagonal/>
    </border>
    <border>
      <left/>
      <right/>
      <top style="hair">
        <color indexed="64"/>
      </top>
      <bottom/>
      <diagonal/>
    </border>
    <border>
      <left style="thin">
        <color indexed="64"/>
      </left>
      <right style="double">
        <color indexed="64"/>
      </right>
      <top/>
      <bottom style="hair">
        <color indexed="64"/>
      </bottom>
      <diagonal/>
    </border>
    <border>
      <left style="thin">
        <color indexed="8"/>
      </left>
      <right style="thin">
        <color indexed="8"/>
      </right>
      <top style="thin">
        <color indexed="64"/>
      </top>
      <bottom style="hair">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double">
        <color indexed="8"/>
      </top>
      <bottom/>
      <diagonal/>
    </border>
    <border>
      <left style="thin">
        <color indexed="8"/>
      </left>
      <right style="thin">
        <color indexed="8"/>
      </right>
      <top/>
      <bottom style="hair">
        <color indexed="8"/>
      </bottom>
      <diagonal/>
    </border>
    <border>
      <left style="double">
        <color indexed="8"/>
      </left>
      <right/>
      <top/>
      <bottom style="double">
        <color indexed="8"/>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double">
        <color indexed="8"/>
      </left>
      <right style="thin">
        <color indexed="8"/>
      </right>
      <top style="double">
        <color indexed="8"/>
      </top>
      <bottom/>
      <diagonal/>
    </border>
    <border>
      <left style="thin">
        <color indexed="8"/>
      </left>
      <right style="double">
        <color indexed="64"/>
      </right>
      <top style="hair">
        <color indexed="8"/>
      </top>
      <bottom style="double">
        <color indexed="64"/>
      </bottom>
      <diagonal/>
    </border>
    <border>
      <left style="thin">
        <color indexed="8"/>
      </left>
      <right style="thin">
        <color indexed="8"/>
      </right>
      <top style="hair">
        <color indexed="8"/>
      </top>
      <bottom style="double">
        <color indexed="64"/>
      </bottom>
      <diagonal/>
    </border>
    <border>
      <left/>
      <right style="thin">
        <color indexed="8"/>
      </right>
      <top style="hair">
        <color indexed="8"/>
      </top>
      <bottom style="double">
        <color indexed="64"/>
      </bottom>
      <diagonal/>
    </border>
    <border>
      <left/>
      <right/>
      <top style="hair">
        <color indexed="8"/>
      </top>
      <bottom style="double">
        <color indexed="64"/>
      </bottom>
      <diagonal/>
    </border>
    <border>
      <left style="thin">
        <color indexed="8"/>
      </left>
      <right/>
      <top style="hair">
        <color indexed="8"/>
      </top>
      <bottom style="double">
        <color indexed="64"/>
      </bottom>
      <diagonal/>
    </border>
    <border>
      <left style="thin">
        <color indexed="8"/>
      </left>
      <right style="double">
        <color indexed="64"/>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style="thin">
        <color indexed="8"/>
      </left>
      <right/>
      <top/>
      <bottom style="thin">
        <color indexed="64"/>
      </bottom>
      <diagonal/>
    </border>
    <border>
      <left style="thin">
        <color indexed="8"/>
      </left>
      <right style="double">
        <color indexed="64"/>
      </right>
      <top/>
      <bottom style="hair">
        <color indexed="8"/>
      </bottom>
      <diagonal/>
    </border>
    <border>
      <left/>
      <right style="thin">
        <color indexed="8"/>
      </right>
      <top/>
      <bottom style="hair">
        <color indexed="8"/>
      </bottom>
      <diagonal/>
    </border>
    <border>
      <left/>
      <right/>
      <top/>
      <bottom style="hair">
        <color indexed="8"/>
      </bottom>
      <diagonal/>
    </border>
    <border>
      <left style="thin">
        <color indexed="8"/>
      </left>
      <right/>
      <top/>
      <bottom style="hair">
        <color indexed="8"/>
      </bottom>
      <diagonal/>
    </border>
    <border>
      <left style="thin">
        <color indexed="8"/>
      </left>
      <right style="double">
        <color indexed="64"/>
      </right>
      <top/>
      <bottom style="double">
        <color indexed="64"/>
      </bottom>
      <diagonal/>
    </border>
    <border>
      <left style="double">
        <color indexed="8"/>
      </left>
      <right style="thin">
        <color indexed="8"/>
      </right>
      <top/>
      <bottom style="double">
        <color indexed="64"/>
      </bottom>
      <diagonal/>
    </border>
    <border>
      <left style="double">
        <color indexed="64"/>
      </left>
      <right style="double">
        <color indexed="8"/>
      </right>
      <top style="double">
        <color indexed="8"/>
      </top>
      <bottom style="double">
        <color indexed="64"/>
      </bottom>
      <diagonal/>
    </border>
    <border>
      <left style="thin">
        <color indexed="8"/>
      </left>
      <right style="double">
        <color indexed="64"/>
      </right>
      <top style="double">
        <color indexed="64"/>
      </top>
      <bottom style="hair">
        <color indexed="64"/>
      </bottom>
      <diagonal/>
    </border>
    <border>
      <left style="double">
        <color indexed="8"/>
      </left>
      <right style="thin">
        <color indexed="8"/>
      </right>
      <top style="double">
        <color indexed="64"/>
      </top>
      <bottom style="hair">
        <color indexed="64"/>
      </bottom>
      <diagonal/>
    </border>
    <border>
      <left style="double">
        <color indexed="8"/>
      </left>
      <right style="thin">
        <color indexed="64"/>
      </right>
      <top style="double">
        <color indexed="64"/>
      </top>
      <bottom style="double">
        <color indexed="8"/>
      </bottom>
      <diagonal/>
    </border>
    <border>
      <left style="thin">
        <color indexed="8"/>
      </left>
      <right style="thin">
        <color indexed="64"/>
      </right>
      <top style="hair">
        <color indexed="8"/>
      </top>
      <bottom style="thin">
        <color indexed="64"/>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64"/>
      </right>
      <top style="double">
        <color indexed="64"/>
      </top>
      <bottom style="double">
        <color indexed="8"/>
      </bottom>
      <diagonal/>
    </border>
    <border>
      <left style="thin">
        <color indexed="8"/>
      </left>
      <right style="thin">
        <color indexed="8"/>
      </right>
      <top style="double">
        <color indexed="64"/>
      </top>
      <bottom style="double">
        <color indexed="8"/>
      </bottom>
      <diagonal/>
    </border>
    <border>
      <left style="thin">
        <color indexed="8"/>
      </left>
      <right style="thin">
        <color indexed="8"/>
      </right>
      <top style="double">
        <color indexed="64"/>
      </top>
      <bottom style="thin">
        <color indexed="8"/>
      </bottom>
      <diagonal/>
    </border>
    <border>
      <left style="double">
        <color indexed="64"/>
      </left>
      <right style="hair">
        <color indexed="64"/>
      </right>
      <top style="hair">
        <color indexed="64"/>
      </top>
      <bottom/>
      <diagonal/>
    </border>
    <border>
      <left style="thin">
        <color indexed="8"/>
      </left>
      <right style="thin">
        <color indexed="8"/>
      </right>
      <top style="thin">
        <color indexed="8"/>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double">
        <color indexed="8"/>
      </left>
      <right/>
      <top/>
      <bottom/>
      <diagonal/>
    </border>
    <border>
      <left/>
      <right style="thin">
        <color indexed="8"/>
      </right>
      <top style="hair">
        <color indexed="64"/>
      </top>
      <bottom/>
      <diagonal/>
    </border>
    <border>
      <left/>
      <right style="thin">
        <color indexed="64"/>
      </right>
      <top/>
      <bottom style="double">
        <color indexed="8"/>
      </bottom>
      <diagonal/>
    </border>
    <border>
      <left/>
      <right style="thin">
        <color indexed="64"/>
      </right>
      <top/>
      <bottom/>
      <diagonal/>
    </border>
    <border>
      <left style="thin">
        <color indexed="8"/>
      </left>
      <right style="double">
        <color indexed="64"/>
      </right>
      <top style="hair">
        <color indexed="8"/>
      </top>
      <bottom/>
      <diagonal/>
    </border>
    <border>
      <left/>
      <right/>
      <top style="thin">
        <color indexed="8"/>
      </top>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diagonal/>
    </border>
    <border>
      <left/>
      <right style="thin">
        <color indexed="8"/>
      </right>
      <top style="thin">
        <color indexed="8"/>
      </top>
      <bottom style="hair">
        <color indexed="8"/>
      </bottom>
      <diagonal/>
    </border>
    <border>
      <left/>
      <right/>
      <top style="thin">
        <color indexed="8"/>
      </top>
      <bottom style="thin">
        <color indexed="8"/>
      </bottom>
      <diagonal/>
    </border>
    <border>
      <left/>
      <right style="thin">
        <color indexed="8"/>
      </right>
      <top style="thin">
        <color indexed="64"/>
      </top>
      <bottom style="thin">
        <color indexed="8"/>
      </bottom>
      <diagonal/>
    </border>
    <border>
      <left/>
      <right style="thin">
        <color indexed="8"/>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hair">
        <color indexed="8"/>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hair">
        <color indexed="64"/>
      </top>
      <bottom style="hair">
        <color indexed="8"/>
      </bottom>
      <diagonal/>
    </border>
    <border>
      <left style="thin">
        <color indexed="64"/>
      </left>
      <right style="thin">
        <color indexed="8"/>
      </right>
      <top/>
      <bottom style="thin">
        <color indexed="64"/>
      </bottom>
      <diagonal/>
    </border>
    <border>
      <left style="thin">
        <color indexed="8"/>
      </left>
      <right style="thin">
        <color indexed="64"/>
      </right>
      <top style="hair">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top style="hair">
        <color indexed="8"/>
      </top>
      <bottom/>
      <diagonal/>
    </border>
    <border>
      <left style="thin">
        <color indexed="8"/>
      </left>
      <right style="thin">
        <color indexed="64"/>
      </right>
      <top style="hair">
        <color indexed="64"/>
      </top>
      <bottom style="hair">
        <color indexed="8"/>
      </bottom>
      <diagonal/>
    </border>
    <border>
      <left style="thin">
        <color indexed="8"/>
      </left>
      <right style="thin">
        <color indexed="8"/>
      </right>
      <top/>
      <bottom style="hair">
        <color indexed="64"/>
      </bottom>
      <diagonal/>
    </border>
    <border>
      <left style="thin">
        <color indexed="8"/>
      </left>
      <right style="thin">
        <color indexed="64"/>
      </right>
      <top/>
      <bottom style="hair">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double">
        <color indexed="64"/>
      </right>
      <top style="hair">
        <color indexed="8"/>
      </top>
      <bottom style="double">
        <color indexed="64"/>
      </bottom>
      <diagonal/>
    </border>
    <border>
      <left style="double">
        <color indexed="64"/>
      </left>
      <right style="thin">
        <color indexed="8"/>
      </right>
      <top style="hair">
        <color indexed="8"/>
      </top>
      <bottom style="double">
        <color indexed="64"/>
      </bottom>
      <diagonal/>
    </border>
    <border>
      <left style="thin">
        <color indexed="64"/>
      </left>
      <right style="double">
        <color indexed="64"/>
      </right>
      <top style="hair">
        <color indexed="8"/>
      </top>
      <bottom style="hair">
        <color indexed="8"/>
      </bottom>
      <diagonal/>
    </border>
    <border>
      <left style="double">
        <color indexed="64"/>
      </left>
      <right style="thin">
        <color indexed="8"/>
      </right>
      <top style="hair">
        <color indexed="8"/>
      </top>
      <bottom style="hair">
        <color indexed="8"/>
      </bottom>
      <diagonal/>
    </border>
    <border>
      <left style="double">
        <color indexed="8"/>
      </left>
      <right style="thin">
        <color indexed="8"/>
      </right>
      <top style="hair">
        <color indexed="8"/>
      </top>
      <bottom style="hair">
        <color indexed="8"/>
      </bottom>
      <diagonal/>
    </border>
    <border>
      <left style="thin">
        <color indexed="8"/>
      </left>
      <right style="thin">
        <color indexed="64"/>
      </right>
      <top/>
      <bottom style="thin">
        <color indexed="64"/>
      </bottom>
      <diagonal/>
    </border>
    <border>
      <left style="thin">
        <color indexed="64"/>
      </left>
      <right style="thin">
        <color indexed="8"/>
      </right>
      <top style="hair">
        <color indexed="64"/>
      </top>
      <bottom style="hair">
        <color indexed="8"/>
      </bottom>
      <diagonal/>
    </border>
    <border>
      <left/>
      <right/>
      <top style="hair">
        <color indexed="8"/>
      </top>
      <bottom/>
      <diagonal/>
    </border>
    <border>
      <left style="thin">
        <color indexed="64"/>
      </left>
      <right style="thin">
        <color indexed="8"/>
      </right>
      <top style="hair">
        <color indexed="8"/>
      </top>
      <bottom style="hair">
        <color indexed="64"/>
      </bottom>
      <diagonal/>
    </border>
    <border>
      <left style="thin">
        <color indexed="64"/>
      </left>
      <right style="thin">
        <color indexed="8"/>
      </right>
      <top style="hair">
        <color indexed="8"/>
      </top>
      <bottom style="hair">
        <color indexed="8"/>
      </bottom>
      <diagonal/>
    </border>
    <border>
      <left/>
      <right/>
      <top style="thin">
        <color indexed="8"/>
      </top>
      <bottom style="hair">
        <color indexed="8"/>
      </bottom>
      <diagonal/>
    </border>
    <border>
      <left style="thin">
        <color indexed="64"/>
      </left>
      <right style="thin">
        <color indexed="8"/>
      </right>
      <top style="thin">
        <color indexed="8"/>
      </top>
      <bottom style="hair">
        <color indexed="8"/>
      </bottom>
      <diagonal/>
    </border>
    <border>
      <left style="thin">
        <color indexed="8"/>
      </left>
      <right/>
      <top style="double">
        <color indexed="64"/>
      </top>
      <bottom style="hair">
        <color indexed="8"/>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64"/>
      </top>
      <bottom style="hair">
        <color indexed="8"/>
      </bottom>
      <diagonal/>
    </border>
    <border>
      <left style="thin">
        <color indexed="64"/>
      </left>
      <right style="thin">
        <color indexed="8"/>
      </right>
      <top style="thin">
        <color indexed="64"/>
      </top>
      <bottom style="thin">
        <color indexed="8"/>
      </bottom>
      <diagonal/>
    </border>
    <border>
      <left/>
      <right/>
      <top style="hair">
        <color indexed="8"/>
      </top>
      <bottom style="thin">
        <color indexed="8"/>
      </bottom>
      <diagonal/>
    </border>
    <border>
      <left/>
      <right/>
      <top style="thin">
        <color indexed="64"/>
      </top>
      <bottom style="thin">
        <color indexed="8"/>
      </bottom>
      <diagonal/>
    </border>
    <border>
      <left/>
      <right/>
      <top style="thin">
        <color indexed="8"/>
      </top>
      <bottom style="thin">
        <color indexed="64"/>
      </bottom>
      <diagonal/>
    </border>
    <border>
      <left/>
      <right style="thin">
        <color indexed="8"/>
      </right>
      <top style="hair">
        <color indexed="8"/>
      </top>
      <bottom style="thin">
        <color indexed="8"/>
      </bottom>
      <diagonal/>
    </border>
    <border>
      <left/>
      <right style="thin">
        <color indexed="8"/>
      </right>
      <top style="hair">
        <color indexed="8"/>
      </top>
      <bottom/>
      <diagonal/>
    </border>
    <border>
      <left/>
      <right/>
      <top style="thin">
        <color indexed="64"/>
      </top>
      <bottom/>
      <diagonal/>
    </border>
    <border>
      <left/>
      <right/>
      <top style="hair">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8"/>
      </bottom>
      <diagonal/>
    </border>
    <border>
      <left/>
      <right style="double">
        <color indexed="64"/>
      </right>
      <top style="thin">
        <color indexed="64"/>
      </top>
      <bottom style="thin">
        <color indexed="64"/>
      </bottom>
      <diagonal/>
    </border>
    <border>
      <left/>
      <right style="double">
        <color indexed="64"/>
      </right>
      <top style="double">
        <color indexed="64"/>
      </top>
      <bottom style="thin">
        <color indexed="64"/>
      </bottom>
      <diagonal/>
    </border>
    <border>
      <left/>
      <right style="thin">
        <color indexed="8"/>
      </right>
      <top style="thin">
        <color indexed="64"/>
      </top>
      <bottom style="thin">
        <color indexed="64"/>
      </bottom>
      <diagonal/>
    </border>
    <border>
      <left style="thin">
        <color indexed="8"/>
      </left>
      <right style="double">
        <color indexed="8"/>
      </right>
      <top style="double">
        <color indexed="8"/>
      </top>
      <bottom style="double">
        <color indexed="64"/>
      </bottom>
      <diagonal/>
    </border>
    <border>
      <left style="thin">
        <color indexed="8"/>
      </left>
      <right style="double">
        <color indexed="8"/>
      </right>
      <top style="double">
        <color indexed="8"/>
      </top>
      <bottom style="double">
        <color indexed="8"/>
      </bottom>
      <diagonal/>
    </border>
    <border>
      <left style="thin">
        <color indexed="8"/>
      </left>
      <right/>
      <top style="double">
        <color indexed="8"/>
      </top>
      <bottom style="hair">
        <color indexed="8"/>
      </bottom>
      <diagonal/>
    </border>
    <border>
      <left style="thin">
        <color indexed="8"/>
      </left>
      <right style="double">
        <color indexed="8"/>
      </right>
      <top style="double">
        <color indexed="8"/>
      </top>
      <bottom style="hair">
        <color indexed="8"/>
      </bottom>
      <diagonal/>
    </border>
    <border>
      <left style="thin">
        <color indexed="8"/>
      </left>
      <right style="double">
        <color indexed="8"/>
      </right>
      <top/>
      <bottom style="hair">
        <color indexed="8"/>
      </bottom>
      <diagonal/>
    </border>
    <border>
      <left style="thin">
        <color indexed="64"/>
      </left>
      <right style="thin">
        <color indexed="8"/>
      </right>
      <top style="hair">
        <color indexed="64"/>
      </top>
      <bottom style="hair">
        <color indexed="64"/>
      </bottom>
      <diagonal/>
    </border>
    <border>
      <left style="thin">
        <color indexed="8"/>
      </left>
      <right style="double">
        <color indexed="8"/>
      </right>
      <top style="hair">
        <color indexed="64"/>
      </top>
      <bottom style="hair">
        <color indexed="64"/>
      </bottom>
      <diagonal/>
    </border>
    <border>
      <left style="thin">
        <color indexed="8"/>
      </left>
      <right style="double">
        <color indexed="8"/>
      </right>
      <top/>
      <bottom/>
      <diagonal/>
    </border>
    <border>
      <left style="thin">
        <color indexed="8"/>
      </left>
      <right style="double">
        <color indexed="8"/>
      </right>
      <top style="double">
        <color indexed="8"/>
      </top>
      <bottom/>
      <diagonal/>
    </border>
    <border>
      <left/>
      <right style="thin">
        <color indexed="8"/>
      </right>
      <top/>
      <bottom style="hair">
        <color indexed="64"/>
      </bottom>
      <diagonal/>
    </border>
    <border>
      <left style="thin">
        <color indexed="8"/>
      </left>
      <right style="double">
        <color indexed="8"/>
      </right>
      <top/>
      <bottom style="double">
        <color indexed="8"/>
      </bottom>
      <diagonal/>
    </border>
    <border>
      <left style="thin">
        <color indexed="8"/>
      </left>
      <right style="double">
        <color indexed="8"/>
      </right>
      <top style="hair">
        <color indexed="8"/>
      </top>
      <bottom style="hair">
        <color indexed="8"/>
      </bottom>
      <diagonal/>
    </border>
    <border>
      <left style="thin">
        <color indexed="8"/>
      </left>
      <right/>
      <top style="hair">
        <color indexed="8"/>
      </top>
      <bottom style="double">
        <color indexed="8"/>
      </bottom>
      <diagonal/>
    </border>
    <border>
      <left style="thin">
        <color indexed="8"/>
      </left>
      <right style="double">
        <color indexed="8"/>
      </right>
      <top style="hair">
        <color indexed="8"/>
      </top>
      <bottom style="double">
        <color indexed="8"/>
      </bottom>
      <diagonal/>
    </border>
    <border>
      <left style="thin">
        <color indexed="64"/>
      </left>
      <right style="double">
        <color indexed="64"/>
      </right>
      <top style="hair">
        <color indexed="64"/>
      </top>
      <bottom style="double">
        <color indexed="64"/>
      </bottom>
      <diagonal/>
    </border>
    <border>
      <left style="double">
        <color indexed="8"/>
      </left>
      <right/>
      <top style="double">
        <color indexed="8"/>
      </top>
      <bottom/>
      <diagonal/>
    </border>
    <border>
      <left/>
      <right style="thin">
        <color indexed="64"/>
      </right>
      <top style="double">
        <color indexed="8"/>
      </top>
      <bottom/>
      <diagonal/>
    </border>
    <border>
      <left/>
      <right/>
      <top style="double">
        <color indexed="8"/>
      </top>
      <bottom/>
      <diagonal/>
    </border>
    <border>
      <left/>
      <right style="double">
        <color indexed="8"/>
      </right>
      <top style="double">
        <color indexed="8"/>
      </top>
      <bottom/>
      <diagonal/>
    </border>
    <border>
      <left/>
      <right style="double">
        <color indexed="8"/>
      </right>
      <top/>
      <bottom/>
      <diagonal/>
    </border>
    <border>
      <left/>
      <right/>
      <top style="double">
        <color indexed="64"/>
      </top>
      <bottom/>
      <diagonal/>
    </border>
    <border>
      <left/>
      <right style="thin">
        <color indexed="64"/>
      </right>
      <top style="double">
        <color indexed="64"/>
      </top>
      <bottom style="hair">
        <color indexed="64"/>
      </bottom>
      <diagonal/>
    </border>
    <border>
      <left style="thin">
        <color indexed="8"/>
      </left>
      <right/>
      <top/>
      <bottom style="double">
        <color indexed="64"/>
      </bottom>
      <diagonal/>
    </border>
    <border>
      <left/>
      <right/>
      <top/>
      <bottom style="double">
        <color indexed="64"/>
      </bottom>
      <diagonal/>
    </border>
    <border>
      <left style="thin">
        <color indexed="8"/>
      </left>
      <right style="thin">
        <color indexed="8"/>
      </right>
      <top style="hair">
        <color indexed="64"/>
      </top>
      <bottom style="thin">
        <color indexed="64"/>
      </bottom>
      <diagonal/>
    </border>
    <border>
      <left style="thin">
        <color indexed="8"/>
      </left>
      <right style="double">
        <color indexed="64"/>
      </right>
      <top style="hair">
        <color indexed="64"/>
      </top>
      <bottom style="thin">
        <color indexed="64"/>
      </bottom>
      <diagonal/>
    </border>
    <border>
      <left/>
      <right style="thin">
        <color indexed="8"/>
      </right>
      <top style="double">
        <color indexed="64"/>
      </top>
      <bottom style="thin">
        <color indexed="64"/>
      </bottom>
      <diagonal/>
    </border>
    <border>
      <left style="thin">
        <color indexed="64"/>
      </left>
      <right style="thin">
        <color indexed="8"/>
      </right>
      <top style="double">
        <color indexed="8"/>
      </top>
      <bottom style="hair">
        <color indexed="64"/>
      </bottom>
      <diagonal/>
    </border>
    <border>
      <left style="thin">
        <color indexed="64"/>
      </left>
      <right style="thin">
        <color indexed="8"/>
      </right>
      <top/>
      <bottom style="double">
        <color indexed="8"/>
      </bottom>
      <diagonal/>
    </border>
    <border>
      <left style="thin">
        <color indexed="8"/>
      </left>
      <right style="thin">
        <color indexed="64"/>
      </right>
      <top style="double">
        <color indexed="8"/>
      </top>
      <bottom/>
      <diagonal/>
    </border>
    <border>
      <left style="thin">
        <color indexed="8"/>
      </left>
      <right style="thin">
        <color indexed="64"/>
      </right>
      <top/>
      <bottom style="double">
        <color indexed="8"/>
      </bottom>
      <diagonal/>
    </border>
    <border>
      <left/>
      <right style="double">
        <color indexed="8"/>
      </right>
      <top/>
      <bottom style="double">
        <color indexed="8"/>
      </bottom>
      <diagonal/>
    </border>
    <border>
      <left style="thin">
        <color indexed="64"/>
      </left>
      <right style="thin">
        <color indexed="8"/>
      </right>
      <top style="hair">
        <color indexed="64"/>
      </top>
      <bottom/>
      <diagonal/>
    </border>
    <border>
      <left style="thin">
        <color indexed="8"/>
      </left>
      <right style="double">
        <color indexed="8"/>
      </right>
      <top style="double">
        <color indexed="8"/>
      </top>
      <bottom style="hair">
        <color indexed="64"/>
      </bottom>
      <diagonal/>
    </border>
    <border>
      <left/>
      <right/>
      <top style="double">
        <color indexed="64"/>
      </top>
      <bottom style="hair">
        <color indexed="8"/>
      </bottom>
      <diagonal/>
    </border>
    <border>
      <left/>
      <right style="thin">
        <color indexed="8"/>
      </right>
      <top style="double">
        <color indexed="64"/>
      </top>
      <bottom style="hair">
        <color indexed="8"/>
      </bottom>
      <diagonal/>
    </border>
    <border>
      <left style="thin">
        <color indexed="8"/>
      </left>
      <right style="double">
        <color indexed="8"/>
      </right>
      <top style="hair">
        <color indexed="8"/>
      </top>
      <bottom style="thin">
        <color indexed="8"/>
      </bottom>
      <diagonal/>
    </border>
    <border>
      <left style="thin">
        <color indexed="8"/>
      </left>
      <right style="double">
        <color indexed="8"/>
      </right>
      <top style="thin">
        <color indexed="8"/>
      </top>
      <bottom style="hair">
        <color indexed="8"/>
      </bottom>
      <diagonal/>
    </border>
    <border>
      <left style="hair">
        <color indexed="64"/>
      </left>
      <right/>
      <top style="hair">
        <color indexed="64"/>
      </top>
      <bottom/>
      <diagonal/>
    </border>
    <border>
      <left style="thin">
        <color indexed="64"/>
      </left>
      <right style="double">
        <color indexed="64"/>
      </right>
      <top/>
      <bottom style="hair">
        <color indexed="8"/>
      </bottom>
      <diagonal/>
    </border>
    <border>
      <left style="thin">
        <color indexed="8"/>
      </left>
      <right/>
      <top/>
      <bottom style="hair">
        <color indexed="64"/>
      </bottom>
      <diagonal/>
    </border>
    <border>
      <left/>
      <right/>
      <top/>
      <bottom style="hair">
        <color indexed="64"/>
      </bottom>
      <diagonal/>
    </border>
    <border>
      <left style="thin">
        <color indexed="64"/>
      </left>
      <right style="thin">
        <color indexed="8"/>
      </right>
      <top style="hair">
        <color indexed="8"/>
      </top>
      <bottom style="double">
        <color indexed="64"/>
      </bottom>
      <diagonal/>
    </border>
    <border>
      <left style="double">
        <color indexed="64"/>
      </left>
      <right style="thin">
        <color indexed="8"/>
      </right>
      <top/>
      <bottom style="hair">
        <color indexed="8"/>
      </bottom>
      <diagonal/>
    </border>
    <border>
      <left style="double">
        <color indexed="8"/>
      </left>
      <right style="thin">
        <color indexed="8"/>
      </right>
      <top/>
      <bottom style="hair">
        <color indexed="8"/>
      </bottom>
      <diagonal/>
    </border>
    <border>
      <left style="double">
        <color indexed="64"/>
      </left>
      <right style="thin">
        <color indexed="8"/>
      </right>
      <top style="double">
        <color indexed="64"/>
      </top>
      <bottom style="hair">
        <color indexed="64"/>
      </bottom>
      <diagonal/>
    </border>
    <border>
      <left/>
      <right style="thin">
        <color indexed="64"/>
      </right>
      <top style="hair">
        <color indexed="8"/>
      </top>
      <bottom style="hair">
        <color indexed="8"/>
      </bottom>
      <diagonal/>
    </border>
    <border>
      <left/>
      <right style="double">
        <color indexed="64"/>
      </right>
      <top style="thin">
        <color indexed="64"/>
      </top>
      <bottom style="thin">
        <color indexed="8"/>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double">
        <color indexed="64"/>
      </right>
      <top style="double">
        <color indexed="64"/>
      </top>
      <bottom style="thin">
        <color indexed="8"/>
      </bottom>
      <diagonal/>
    </border>
    <border>
      <left/>
      <right style="double">
        <color indexed="64"/>
      </right>
      <top style="thin">
        <color indexed="8"/>
      </top>
      <bottom style="thin">
        <color indexed="8"/>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double">
        <color indexed="64"/>
      </left>
      <right/>
      <top style="thin">
        <color indexed="64"/>
      </top>
      <bottom style="thin">
        <color indexed="8"/>
      </bottom>
      <diagonal/>
    </border>
    <border>
      <left style="double">
        <color indexed="64"/>
      </left>
      <right/>
      <top style="thin">
        <color indexed="8"/>
      </top>
      <bottom style="thin">
        <color indexed="8"/>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8"/>
      </top>
      <bottom style="double">
        <color indexed="64"/>
      </bottom>
      <diagonal/>
    </border>
    <border>
      <left/>
      <right style="thin">
        <color indexed="64"/>
      </right>
      <top style="thin">
        <color indexed="8"/>
      </top>
      <bottom style="double">
        <color indexed="64"/>
      </bottom>
      <diagonal/>
    </border>
    <border>
      <left style="double">
        <color indexed="64"/>
      </left>
      <right/>
      <top style="thin">
        <color indexed="8"/>
      </top>
      <bottom/>
      <diagonal/>
    </border>
    <border>
      <left style="thin">
        <color indexed="64"/>
      </left>
      <right style="double">
        <color indexed="64"/>
      </right>
      <top style="hair">
        <color indexed="64"/>
      </top>
      <bottom/>
      <diagonal/>
    </border>
    <border>
      <left style="thin">
        <color indexed="8"/>
      </left>
      <right style="thin">
        <color indexed="8"/>
      </right>
      <top style="thin">
        <color indexed="8"/>
      </top>
      <bottom style="dotted">
        <color indexed="8"/>
      </bottom>
      <diagonal/>
    </border>
  </borders>
  <cellStyleXfs count="10">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38" fontId="1" fillId="0" borderId="0" applyFont="0" applyFill="0" applyBorder="0" applyAlignment="0" applyProtection="0">
      <alignment vertical="center"/>
    </xf>
    <xf numFmtId="0" fontId="35" fillId="0" borderId="0">
      <alignment vertical="center"/>
    </xf>
    <xf numFmtId="0" fontId="34" fillId="0" borderId="0" applyNumberFormat="0" applyFill="0" applyBorder="0" applyAlignment="0" applyProtection="0">
      <alignment vertical="top"/>
      <protection locked="0"/>
    </xf>
    <xf numFmtId="0" fontId="2" fillId="0" borderId="0"/>
    <xf numFmtId="0" fontId="42" fillId="0" borderId="0"/>
  </cellStyleXfs>
  <cellXfs count="1309">
    <xf numFmtId="0" fontId="0" fillId="0" borderId="0" xfId="0">
      <alignment vertical="center"/>
    </xf>
    <xf numFmtId="0" fontId="3" fillId="0" borderId="0" xfId="1" applyFont="1">
      <alignment vertical="center"/>
    </xf>
    <xf numFmtId="0" fontId="5" fillId="0" borderId="0" xfId="1" applyFont="1">
      <alignment vertical="center"/>
    </xf>
    <xf numFmtId="0" fontId="5" fillId="0" borderId="0" xfId="1" applyFont="1" applyAlignment="1">
      <alignment vertical="center"/>
    </xf>
    <xf numFmtId="0" fontId="3" fillId="0" borderId="0" xfId="1" applyFont="1" applyAlignment="1">
      <alignment vertical="center"/>
    </xf>
    <xf numFmtId="0" fontId="3" fillId="0" borderId="0" xfId="1" applyFont="1" applyAlignment="1">
      <alignment horizontal="left" vertical="center" wrapText="1"/>
    </xf>
    <xf numFmtId="0" fontId="5" fillId="0" borderId="15" xfId="1" applyFont="1" applyBorder="1" applyAlignment="1">
      <alignment vertical="center" wrapText="1"/>
    </xf>
    <xf numFmtId="0" fontId="5" fillId="0" borderId="36" xfId="1" applyFont="1" applyBorder="1" applyAlignment="1">
      <alignment horizontal="center" vertical="center" wrapText="1"/>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16" xfId="1" applyFont="1" applyBorder="1" applyAlignment="1">
      <alignment horizontal="center" vertical="center"/>
    </xf>
    <xf numFmtId="0" fontId="5" fillId="0" borderId="1" xfId="1" applyFont="1" applyBorder="1" applyAlignment="1">
      <alignment horizontal="center" vertical="center"/>
    </xf>
    <xf numFmtId="0" fontId="5" fillId="0" borderId="17" xfId="1" applyFont="1" applyBorder="1" applyAlignment="1">
      <alignment horizontal="center" vertical="center"/>
    </xf>
    <xf numFmtId="0" fontId="5" fillId="0" borderId="49" xfId="1" applyFont="1" applyBorder="1" applyAlignment="1">
      <alignment horizontal="center" vertical="center"/>
    </xf>
    <xf numFmtId="0" fontId="5" fillId="0" borderId="18" xfId="1" applyFont="1" applyBorder="1" applyAlignment="1">
      <alignment horizontal="center" vertical="center"/>
    </xf>
    <xf numFmtId="0" fontId="5" fillId="0" borderId="15" xfId="1" applyFont="1" applyBorder="1" applyAlignment="1">
      <alignment horizontal="center" vertical="center"/>
    </xf>
    <xf numFmtId="0" fontId="5" fillId="0" borderId="39" xfId="1" applyFont="1" applyBorder="1" applyAlignment="1">
      <alignment horizontal="center" vertical="center"/>
    </xf>
    <xf numFmtId="0" fontId="5" fillId="0" borderId="60" xfId="1" applyFont="1" applyBorder="1" applyAlignment="1">
      <alignment horizontal="center" vertical="center"/>
    </xf>
    <xf numFmtId="0" fontId="5" fillId="0" borderId="61" xfId="1" applyFont="1" applyBorder="1" applyAlignment="1">
      <alignment horizontal="center" vertical="center"/>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67" xfId="1" applyFont="1" applyBorder="1" applyAlignment="1">
      <alignment horizontal="center" vertical="center"/>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81" xfId="1" applyFont="1" applyBorder="1" applyAlignment="1">
      <alignment horizontal="center" vertical="center"/>
    </xf>
    <xf numFmtId="0" fontId="5" fillId="0" borderId="82" xfId="1" applyFont="1" applyBorder="1" applyAlignment="1">
      <alignment horizontal="center" vertical="center"/>
    </xf>
    <xf numFmtId="0" fontId="5" fillId="0" borderId="85" xfId="1" applyFont="1" applyBorder="1" applyAlignment="1">
      <alignment horizontal="center" vertical="center"/>
    </xf>
    <xf numFmtId="0" fontId="5" fillId="0" borderId="5" xfId="1" applyFont="1" applyBorder="1" applyAlignment="1">
      <alignment horizontal="center" vertical="center"/>
    </xf>
    <xf numFmtId="0" fontId="5" fillId="0" borderId="75" xfId="1" applyFont="1" applyBorder="1" applyAlignment="1">
      <alignment horizontal="center" vertical="center"/>
    </xf>
    <xf numFmtId="0" fontId="5" fillId="0" borderId="91" xfId="1" applyFont="1" applyBorder="1" applyAlignment="1">
      <alignment horizontal="center" vertical="center"/>
    </xf>
    <xf numFmtId="0" fontId="5" fillId="0" borderId="56" xfId="1" applyFont="1" applyBorder="1" applyAlignment="1">
      <alignment horizontal="center" vertical="center"/>
    </xf>
    <xf numFmtId="0" fontId="5" fillId="0" borderId="97" xfId="1" applyFont="1" applyBorder="1" applyAlignment="1">
      <alignment horizontal="center" vertical="center"/>
    </xf>
    <xf numFmtId="0" fontId="5" fillId="0" borderId="69" xfId="1" applyFont="1" applyBorder="1" applyAlignment="1">
      <alignment horizontal="center" vertical="center"/>
    </xf>
    <xf numFmtId="0" fontId="5" fillId="0" borderId="103" xfId="1" applyFont="1" applyBorder="1" applyAlignment="1">
      <alignment horizontal="center" vertical="center"/>
    </xf>
    <xf numFmtId="0" fontId="5" fillId="0" borderId="104" xfId="1" applyFont="1" applyBorder="1" applyAlignment="1">
      <alignment horizontal="center" vertical="center"/>
    </xf>
    <xf numFmtId="0" fontId="5" fillId="0" borderId="0" xfId="1" applyFont="1" applyBorder="1" applyAlignment="1">
      <alignment horizontal="center" vertical="center"/>
    </xf>
    <xf numFmtId="0" fontId="5" fillId="0" borderId="111" xfId="1" applyFont="1" applyBorder="1" applyAlignment="1">
      <alignment horizontal="center" vertical="center"/>
    </xf>
    <xf numFmtId="0" fontId="5" fillId="0" borderId="112" xfId="1" applyFont="1" applyBorder="1" applyAlignment="1">
      <alignment horizontal="center" vertical="center"/>
    </xf>
    <xf numFmtId="0" fontId="5" fillId="0" borderId="114" xfId="1" applyFont="1" applyBorder="1" applyAlignment="1">
      <alignment horizontal="center" vertical="center"/>
    </xf>
    <xf numFmtId="0" fontId="5" fillId="0" borderId="34" xfId="1" applyFont="1" applyBorder="1" applyAlignment="1">
      <alignment horizontal="center" vertical="center"/>
    </xf>
    <xf numFmtId="0" fontId="5" fillId="0" borderId="116" xfId="1" applyFont="1" applyBorder="1" applyAlignment="1">
      <alignment horizontal="center" vertical="center"/>
    </xf>
    <xf numFmtId="0" fontId="5" fillId="0" borderId="116" xfId="1" applyFont="1" applyBorder="1" applyAlignment="1">
      <alignment vertical="center" wrapText="1"/>
    </xf>
    <xf numFmtId="0" fontId="5" fillId="0" borderId="117" xfId="1" applyFont="1" applyBorder="1" applyAlignment="1">
      <alignment horizontal="center" vertical="center"/>
    </xf>
    <xf numFmtId="0" fontId="5" fillId="0" borderId="118" xfId="1" applyFont="1" applyBorder="1" applyAlignment="1">
      <alignment horizontal="center" vertical="center"/>
    </xf>
    <xf numFmtId="0" fontId="5" fillId="0" borderId="119" xfId="1" applyFont="1" applyBorder="1" applyAlignment="1">
      <alignment horizontal="center" vertical="center"/>
    </xf>
    <xf numFmtId="0" fontId="5" fillId="0" borderId="121" xfId="1" applyFont="1" applyBorder="1" applyAlignment="1">
      <alignment horizontal="center" vertical="center"/>
    </xf>
    <xf numFmtId="0" fontId="5" fillId="0" borderId="122" xfId="1" applyFont="1" applyBorder="1" applyAlignment="1">
      <alignment horizontal="center" vertical="center"/>
    </xf>
    <xf numFmtId="0" fontId="5" fillId="0" borderId="126" xfId="1" applyFont="1" applyBorder="1" applyAlignment="1">
      <alignment horizontal="center" vertical="center"/>
    </xf>
    <xf numFmtId="0" fontId="5" fillId="0" borderId="13" xfId="1" applyFont="1" applyBorder="1" applyAlignment="1">
      <alignment horizontal="center" vertical="center"/>
    </xf>
    <xf numFmtId="0" fontId="5" fillId="0" borderId="136" xfId="1" applyFont="1" applyBorder="1" applyAlignment="1">
      <alignment horizontal="center" vertical="center"/>
    </xf>
    <xf numFmtId="0" fontId="5" fillId="0" borderId="137" xfId="1" applyFont="1" applyBorder="1" applyAlignment="1">
      <alignment horizontal="center" vertical="center"/>
    </xf>
    <xf numFmtId="0" fontId="5" fillId="0" borderId="144" xfId="1" applyFont="1" applyBorder="1" applyAlignment="1">
      <alignment horizontal="center" vertical="center"/>
    </xf>
    <xf numFmtId="0" fontId="5" fillId="0" borderId="10" xfId="1" applyFont="1" applyBorder="1" applyAlignment="1">
      <alignment horizontal="center" vertical="center"/>
    </xf>
    <xf numFmtId="0" fontId="5" fillId="0" borderId="146" xfId="1" applyFont="1" applyBorder="1" applyAlignment="1">
      <alignment horizontal="center" vertical="center"/>
    </xf>
    <xf numFmtId="0" fontId="5" fillId="0" borderId="147" xfId="1" applyFont="1" applyBorder="1" applyAlignment="1">
      <alignment horizontal="center" vertical="center"/>
    </xf>
    <xf numFmtId="0" fontId="5" fillId="0" borderId="30" xfId="1" applyFont="1" applyBorder="1" applyAlignment="1">
      <alignment horizontal="center" vertical="center"/>
    </xf>
    <xf numFmtId="0" fontId="5" fillId="0" borderId="27" xfId="1"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7" xfId="1" applyFont="1" applyBorder="1" applyAlignment="1">
      <alignment horizontal="center" vertical="center"/>
    </xf>
    <xf numFmtId="0" fontId="3" fillId="0" borderId="152" xfId="1" applyFont="1" applyBorder="1">
      <alignment vertical="center"/>
    </xf>
    <xf numFmtId="0" fontId="5" fillId="0" borderId="111" xfId="1" applyFont="1" applyBorder="1" applyAlignment="1">
      <alignment vertical="center" wrapText="1"/>
    </xf>
    <xf numFmtId="0" fontId="5" fillId="0" borderId="154" xfId="1" applyFont="1" applyBorder="1" applyAlignment="1">
      <alignment horizontal="center" vertical="center"/>
    </xf>
    <xf numFmtId="0" fontId="5" fillId="0" borderId="45" xfId="1" applyFont="1" applyBorder="1" applyAlignment="1">
      <alignment vertical="center" wrapText="1"/>
    </xf>
    <xf numFmtId="0" fontId="5" fillId="0" borderId="156" xfId="1" applyFont="1" applyBorder="1" applyAlignment="1">
      <alignment horizontal="center" vertical="center"/>
    </xf>
    <xf numFmtId="0" fontId="5" fillId="0" borderId="156" xfId="1" applyFont="1" applyBorder="1" applyAlignment="1">
      <alignment vertical="center" wrapText="1"/>
    </xf>
    <xf numFmtId="0" fontId="5" fillId="0" borderId="158" xfId="1" applyFont="1" applyBorder="1" applyAlignment="1">
      <alignment vertical="center" wrapText="1"/>
    </xf>
    <xf numFmtId="0" fontId="5" fillId="0" borderId="158" xfId="1" applyFont="1" applyBorder="1" applyAlignment="1">
      <alignment horizontal="center" vertical="center"/>
    </xf>
    <xf numFmtId="0" fontId="5" fillId="0" borderId="157" xfId="1" applyFont="1" applyBorder="1" applyAlignment="1">
      <alignment horizontal="center" vertical="center"/>
    </xf>
    <xf numFmtId="0" fontId="5" fillId="0" borderId="160" xfId="1" applyFont="1" applyBorder="1" applyAlignment="1">
      <alignment horizontal="center" vertical="center"/>
    </xf>
    <xf numFmtId="0" fontId="5" fillId="0" borderId="160" xfId="1" applyFont="1" applyBorder="1" applyAlignment="1">
      <alignment vertical="center" wrapText="1"/>
    </xf>
    <xf numFmtId="0" fontId="5" fillId="0" borderId="160" xfId="1" applyFont="1" applyBorder="1" applyAlignment="1">
      <alignment horizontal="left" vertical="center" wrapText="1"/>
    </xf>
    <xf numFmtId="0" fontId="5" fillId="0" borderId="161" xfId="1" applyFont="1" applyBorder="1" applyAlignment="1">
      <alignment horizontal="center" vertical="center"/>
    </xf>
    <xf numFmtId="0" fontId="5" fillId="0" borderId="47" xfId="1" applyFont="1" applyBorder="1" applyAlignment="1">
      <alignment vertical="center" wrapText="1"/>
    </xf>
    <xf numFmtId="0" fontId="5" fillId="0" borderId="1" xfId="1" applyFont="1" applyBorder="1" applyAlignment="1">
      <alignment vertical="center" wrapText="1"/>
    </xf>
    <xf numFmtId="0" fontId="5" fillId="0" borderId="123" xfId="1" applyFont="1" applyBorder="1" applyAlignment="1">
      <alignment vertical="center" wrapText="1"/>
    </xf>
    <xf numFmtId="0" fontId="5" fillId="0" borderId="122" xfId="1" applyFont="1" applyBorder="1" applyAlignment="1">
      <alignmen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81" xfId="1" applyFont="1" applyBorder="1" applyAlignment="1">
      <alignment horizontal="center" vertical="center"/>
    </xf>
    <xf numFmtId="0" fontId="5" fillId="0" borderId="35" xfId="1" applyFont="1" applyBorder="1" applyAlignment="1">
      <alignment horizontal="center" vertical="center"/>
    </xf>
    <xf numFmtId="0" fontId="5" fillId="0" borderId="19" xfId="1" applyFont="1" applyBorder="1" applyAlignment="1">
      <alignment horizontal="center" vertical="center"/>
    </xf>
    <xf numFmtId="0" fontId="5" fillId="0" borderId="184" xfId="1" applyFont="1" applyBorder="1" applyAlignment="1">
      <alignment horizontal="center" vertical="center"/>
    </xf>
    <xf numFmtId="0" fontId="5" fillId="0" borderId="187" xfId="1" applyFont="1" applyBorder="1" applyAlignment="1">
      <alignment horizontal="center" vertical="center"/>
    </xf>
    <xf numFmtId="0" fontId="5" fillId="0" borderId="28" xfId="1" applyFont="1" applyBorder="1" applyAlignment="1">
      <alignment horizontal="center" vertical="center"/>
    </xf>
    <xf numFmtId="0" fontId="5" fillId="0" borderId="190" xfId="1" applyFont="1" applyBorder="1" applyAlignment="1">
      <alignment horizontal="center" vertical="center"/>
    </xf>
    <xf numFmtId="0" fontId="5" fillId="0" borderId="38" xfId="1" applyFont="1" applyBorder="1" applyAlignment="1">
      <alignment vertical="center" wrapText="1"/>
    </xf>
    <xf numFmtId="0" fontId="5" fillId="0" borderId="202" xfId="1" applyFont="1" applyBorder="1" applyAlignment="1">
      <alignment horizontal="center" vertical="center"/>
    </xf>
    <xf numFmtId="0" fontId="5" fillId="0" borderId="170" xfId="1" applyFont="1" applyBorder="1" applyAlignment="1">
      <alignment horizontal="center" vertical="center"/>
    </xf>
    <xf numFmtId="0" fontId="5" fillId="0" borderId="47" xfId="1" applyFont="1" applyBorder="1" applyAlignment="1">
      <alignment horizontal="left" vertical="center" wrapText="1"/>
    </xf>
    <xf numFmtId="0" fontId="5" fillId="0" borderId="180" xfId="1" applyFont="1" applyBorder="1" applyAlignment="1">
      <alignment vertical="center" wrapText="1"/>
    </xf>
    <xf numFmtId="0" fontId="5" fillId="0" borderId="0" xfId="1" applyFont="1" applyBorder="1" applyAlignment="1">
      <alignment vertical="center" wrapText="1"/>
    </xf>
    <xf numFmtId="0" fontId="5" fillId="0" borderId="204" xfId="1" applyFont="1" applyBorder="1" applyAlignment="1">
      <alignment horizontal="center" vertical="center"/>
    </xf>
    <xf numFmtId="0" fontId="5" fillId="0" borderId="205" xfId="1" applyFont="1" applyBorder="1" applyAlignment="1">
      <alignment vertical="center" wrapText="1"/>
    </xf>
    <xf numFmtId="0" fontId="5" fillId="0" borderId="204" xfId="1" applyFont="1" applyBorder="1" applyAlignment="1">
      <alignment vertical="center" wrapText="1"/>
    </xf>
    <xf numFmtId="0" fontId="5" fillId="0" borderId="190" xfId="2" applyFont="1" applyBorder="1" applyAlignment="1">
      <alignment horizontal="center" vertical="center"/>
    </xf>
    <xf numFmtId="0" fontId="5" fillId="0" borderId="190" xfId="2" applyFont="1" applyBorder="1" applyAlignment="1">
      <alignment vertical="center" wrapText="1"/>
    </xf>
    <xf numFmtId="0" fontId="5" fillId="0" borderId="189" xfId="2" applyFont="1" applyBorder="1" applyAlignment="1">
      <alignment horizontal="center" vertical="center"/>
    </xf>
    <xf numFmtId="0" fontId="5" fillId="0" borderId="189" xfId="2" applyFont="1" applyBorder="1" applyAlignment="1">
      <alignment vertical="center" wrapText="1"/>
    </xf>
    <xf numFmtId="0" fontId="5" fillId="0" borderId="29" xfId="2" applyFont="1" applyBorder="1" applyAlignment="1">
      <alignment horizontal="center" vertical="center"/>
    </xf>
    <xf numFmtId="0" fontId="5" fillId="0" borderId="29" xfId="2" applyFont="1" applyBorder="1" applyAlignment="1">
      <alignment vertical="center" wrapText="1"/>
    </xf>
    <xf numFmtId="0" fontId="3" fillId="0" borderId="0" xfId="1" applyFont="1" applyAlignment="1">
      <alignment vertical="center" wrapText="1"/>
    </xf>
    <xf numFmtId="0" fontId="5" fillId="0" borderId="189" xfId="2" applyFont="1" applyBorder="1" applyAlignment="1">
      <alignment horizontal="left" vertical="center" wrapText="1"/>
    </xf>
    <xf numFmtId="0" fontId="5" fillId="0" borderId="178" xfId="1" applyFont="1" applyBorder="1" applyAlignment="1">
      <alignment horizontal="left" vertical="center" wrapText="1"/>
    </xf>
    <xf numFmtId="0" fontId="5" fillId="0" borderId="208" xfId="1" applyFont="1" applyBorder="1" applyAlignment="1">
      <alignment horizontal="left" vertical="center" wrapText="1"/>
    </xf>
    <xf numFmtId="0" fontId="5" fillId="0" borderId="158" xfId="2" applyFont="1" applyBorder="1" applyAlignment="1">
      <alignment horizontal="center" vertical="center"/>
    </xf>
    <xf numFmtId="0" fontId="5" fillId="0" borderId="190" xfId="1" applyFont="1" applyBorder="1" applyAlignment="1">
      <alignment vertical="center"/>
    </xf>
    <xf numFmtId="0" fontId="5" fillId="0" borderId="189" xfId="1" applyFont="1" applyBorder="1" applyAlignment="1">
      <alignment vertical="center"/>
    </xf>
    <xf numFmtId="0" fontId="5" fillId="0" borderId="124" xfId="1" applyFont="1" applyBorder="1" applyAlignment="1">
      <alignment vertical="center" wrapText="1"/>
    </xf>
    <xf numFmtId="0" fontId="5" fillId="0" borderId="190" xfId="1" applyFont="1" applyBorder="1" applyAlignment="1">
      <alignment horizontal="left" vertical="center" wrapText="1"/>
    </xf>
    <xf numFmtId="0" fontId="5" fillId="0" borderId="29"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58" xfId="1" applyFont="1" applyBorder="1" applyAlignment="1">
      <alignment horizontal="center" vertical="center" wrapText="1"/>
    </xf>
    <xf numFmtId="0" fontId="5" fillId="0" borderId="81"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104" xfId="0" applyFont="1" applyFill="1" applyBorder="1" applyAlignment="1">
      <alignment horizontal="center" vertical="center" wrapText="1"/>
    </xf>
    <xf numFmtId="0" fontId="5" fillId="0" borderId="203" xfId="1" applyFont="1" applyBorder="1" applyAlignment="1">
      <alignment vertical="center" wrapText="1"/>
    </xf>
    <xf numFmtId="0" fontId="5" fillId="0" borderId="209" xfId="1" applyFont="1" applyBorder="1" applyAlignment="1">
      <alignment vertical="center" wrapText="1"/>
    </xf>
    <xf numFmtId="0" fontId="5" fillId="0" borderId="155" xfId="1" applyFont="1" applyBorder="1" applyAlignment="1">
      <alignment horizontal="center" vertical="center"/>
    </xf>
    <xf numFmtId="0" fontId="5" fillId="2" borderId="155" xfId="1" applyFont="1" applyFill="1" applyBorder="1" applyAlignment="1">
      <alignment horizontal="center" vertical="center"/>
    </xf>
    <xf numFmtId="0" fontId="5" fillId="0" borderId="146" xfId="1" applyFont="1" applyBorder="1" applyAlignment="1">
      <alignment vertical="center" wrapText="1"/>
    </xf>
    <xf numFmtId="0" fontId="5" fillId="2" borderId="119" xfId="1" applyFont="1" applyFill="1" applyBorder="1" applyAlignment="1">
      <alignment horizontal="center" vertical="center"/>
    </xf>
    <xf numFmtId="0" fontId="5" fillId="0" borderId="212" xfId="1" applyFont="1" applyBorder="1" applyAlignment="1">
      <alignment horizontal="center" vertical="center"/>
    </xf>
    <xf numFmtId="0" fontId="5" fillId="0" borderId="112" xfId="1" applyFont="1" applyBorder="1" applyAlignment="1">
      <alignment vertical="center" wrapText="1"/>
    </xf>
    <xf numFmtId="0" fontId="5" fillId="0" borderId="34" xfId="1" applyFont="1" applyBorder="1" applyAlignment="1">
      <alignment vertical="top" wrapText="1"/>
    </xf>
    <xf numFmtId="0" fontId="5" fillId="0" borderId="173" xfId="1" applyFont="1" applyBorder="1" applyAlignment="1">
      <alignment horizontal="center" vertical="center"/>
    </xf>
    <xf numFmtId="0" fontId="5" fillId="0" borderId="215" xfId="1" applyFont="1" applyBorder="1" applyAlignment="1">
      <alignment horizontal="center" vertical="center"/>
    </xf>
    <xf numFmtId="0" fontId="5" fillId="0" borderId="155" xfId="1" applyFont="1" applyBorder="1" applyAlignment="1">
      <alignment vertical="center" wrapText="1"/>
    </xf>
    <xf numFmtId="0" fontId="5" fillId="0" borderId="173" xfId="1" applyFont="1" applyBorder="1" applyAlignment="1">
      <alignment vertical="center" wrapText="1"/>
    </xf>
    <xf numFmtId="0" fontId="5" fillId="0" borderId="217" xfId="1" applyFont="1" applyBorder="1" applyAlignment="1">
      <alignment vertical="center" wrapText="1"/>
    </xf>
    <xf numFmtId="0" fontId="5" fillId="0" borderId="219" xfId="1" applyFont="1" applyBorder="1" applyAlignment="1">
      <alignment horizontal="center" vertical="center"/>
    </xf>
    <xf numFmtId="0" fontId="5" fillId="0" borderId="221" xfId="1" applyFont="1" applyBorder="1" applyAlignment="1">
      <alignment horizontal="center" vertical="center"/>
    </xf>
    <xf numFmtId="0" fontId="5" fillId="0" borderId="222" xfId="1" applyFont="1" applyBorder="1" applyAlignment="1">
      <alignment vertical="center" wrapText="1"/>
    </xf>
    <xf numFmtId="0" fontId="5" fillId="0" borderId="223" xfId="1" applyFont="1" applyBorder="1" applyAlignment="1">
      <alignment horizontal="center" vertical="center"/>
    </xf>
    <xf numFmtId="0" fontId="5" fillId="0" borderId="217" xfId="1" applyFont="1" applyBorder="1" applyAlignment="1">
      <alignment horizontal="center" vertical="center"/>
    </xf>
    <xf numFmtId="0" fontId="5" fillId="0" borderId="15" xfId="1" applyFont="1" applyBorder="1" applyAlignment="1">
      <alignment vertical="top" wrapText="1"/>
    </xf>
    <xf numFmtId="0" fontId="5" fillId="0" borderId="224" xfId="1" applyFont="1" applyBorder="1" applyAlignment="1">
      <alignment horizontal="left" vertical="center" wrapText="1"/>
    </xf>
    <xf numFmtId="0" fontId="5" fillId="0" borderId="225" xfId="1" applyFont="1" applyBorder="1" applyAlignment="1">
      <alignment horizontal="center" vertical="center"/>
    </xf>
    <xf numFmtId="0" fontId="5" fillId="0" borderId="226" xfId="1" applyFont="1" applyBorder="1" applyAlignment="1">
      <alignment horizontal="center" vertical="center"/>
    </xf>
    <xf numFmtId="0" fontId="5" fillId="0" borderId="228" xfId="1" applyFont="1" applyBorder="1" applyAlignment="1">
      <alignment horizontal="center" vertical="center"/>
    </xf>
    <xf numFmtId="0" fontId="5" fillId="0" borderId="169" xfId="1" applyFont="1" applyBorder="1" applyAlignment="1">
      <alignment horizontal="center" vertical="center"/>
    </xf>
    <xf numFmtId="0" fontId="5" fillId="0" borderId="166" xfId="1" applyFont="1" applyBorder="1" applyAlignment="1">
      <alignment horizontal="center" vertical="center"/>
    </xf>
    <xf numFmtId="0" fontId="5" fillId="0" borderId="229" xfId="1" applyFont="1" applyBorder="1" applyAlignment="1">
      <alignment horizontal="left" vertical="center" wrapText="1"/>
    </xf>
    <xf numFmtId="0" fontId="5" fillId="0" borderId="230" xfId="1" applyFont="1" applyBorder="1" applyAlignment="1">
      <alignment horizontal="center" vertical="center"/>
    </xf>
    <xf numFmtId="0" fontId="5" fillId="0" borderId="231" xfId="1" applyFont="1" applyBorder="1" applyAlignment="1">
      <alignment horizontal="left" vertical="center" wrapText="1"/>
    </xf>
    <xf numFmtId="0" fontId="5" fillId="0" borderId="234" xfId="1" applyFont="1" applyBorder="1" applyAlignment="1">
      <alignment vertical="center" wrapText="1"/>
    </xf>
    <xf numFmtId="0" fontId="5" fillId="0" borderId="235" xfId="1" applyFont="1" applyBorder="1" applyAlignment="1">
      <alignment vertical="center" wrapText="1"/>
    </xf>
    <xf numFmtId="0" fontId="5" fillId="0" borderId="236" xfId="1" applyFont="1" applyBorder="1" applyAlignment="1">
      <alignment vertical="center" wrapText="1"/>
    </xf>
    <xf numFmtId="0" fontId="5" fillId="0" borderId="237" xfId="1" applyFont="1" applyBorder="1" applyAlignment="1">
      <alignment vertical="center" wrapText="1"/>
    </xf>
    <xf numFmtId="0" fontId="5" fillId="0" borderId="238" xfId="1" applyFont="1" applyBorder="1" applyAlignment="1">
      <alignment vertical="center" wrapText="1"/>
    </xf>
    <xf numFmtId="0" fontId="5" fillId="0" borderId="239" xfId="1" applyFont="1" applyBorder="1" applyAlignment="1">
      <alignment vertical="center" wrapText="1"/>
    </xf>
    <xf numFmtId="0" fontId="3" fillId="0" borderId="93" xfId="1" applyFont="1" applyBorder="1">
      <alignment vertical="center"/>
    </xf>
    <xf numFmtId="19" fontId="5" fillId="0" borderId="29" xfId="1" applyNumberFormat="1" applyFont="1" applyBorder="1" applyAlignment="1">
      <alignment vertical="center" wrapText="1"/>
    </xf>
    <xf numFmtId="0" fontId="5" fillId="0" borderId="242" xfId="1" applyFont="1" applyBorder="1" applyAlignment="1">
      <alignment horizontal="center" vertical="center"/>
    </xf>
    <xf numFmtId="0" fontId="5" fillId="0" borderId="244" xfId="1" applyFont="1" applyBorder="1" applyAlignment="1">
      <alignment vertical="center" wrapText="1"/>
    </xf>
    <xf numFmtId="0" fontId="5" fillId="0" borderId="245" xfId="1" applyFont="1" applyBorder="1" applyAlignment="1">
      <alignment vertical="center" wrapText="1"/>
    </xf>
    <xf numFmtId="0" fontId="5" fillId="0" borderId="246" xfId="1" applyFont="1" applyBorder="1" applyAlignment="1">
      <alignment vertical="center" wrapText="1"/>
    </xf>
    <xf numFmtId="0" fontId="5" fillId="0" borderId="213" xfId="1" applyFont="1" applyBorder="1" applyAlignment="1">
      <alignment vertical="center" wrapText="1"/>
    </xf>
    <xf numFmtId="0" fontId="5" fillId="0" borderId="178" xfId="1" applyFont="1" applyBorder="1" applyAlignment="1">
      <alignment vertical="center" wrapText="1"/>
    </xf>
    <xf numFmtId="0" fontId="5" fillId="0" borderId="214" xfId="1" applyFont="1" applyBorder="1" applyAlignment="1">
      <alignment vertical="center" wrapText="1"/>
    </xf>
    <xf numFmtId="0" fontId="5" fillId="0" borderId="247" xfId="1" applyFont="1" applyBorder="1" applyAlignment="1">
      <alignment vertical="center" wrapText="1"/>
    </xf>
    <xf numFmtId="0" fontId="5" fillId="0" borderId="207" xfId="1" applyFont="1" applyBorder="1" applyAlignment="1">
      <alignment horizontal="center" vertical="center"/>
    </xf>
    <xf numFmtId="0" fontId="5" fillId="0" borderId="171" xfId="1" applyFont="1" applyBorder="1" applyAlignment="1">
      <alignment vertical="center" wrapText="1"/>
    </xf>
    <xf numFmtId="0" fontId="5" fillId="0" borderId="233" xfId="1" applyFont="1" applyBorder="1" applyAlignment="1">
      <alignment horizontal="center" vertical="center"/>
    </xf>
    <xf numFmtId="0" fontId="5" fillId="0" borderId="211" xfId="1" applyFont="1" applyBorder="1" applyAlignment="1">
      <alignment vertical="center" wrapText="1"/>
    </xf>
    <xf numFmtId="0" fontId="5" fillId="0" borderId="46" xfId="1" applyFont="1" applyBorder="1" applyAlignment="1">
      <alignment vertical="center" wrapText="1"/>
    </xf>
    <xf numFmtId="0" fontId="5" fillId="0" borderId="248" xfId="1" applyFont="1" applyBorder="1" applyAlignment="1">
      <alignment vertical="center" wrapText="1"/>
    </xf>
    <xf numFmtId="0" fontId="3" fillId="0" borderId="249" xfId="1" applyFont="1" applyBorder="1">
      <alignment vertical="center"/>
    </xf>
    <xf numFmtId="0" fontId="5" fillId="0" borderId="249" xfId="1" applyFont="1" applyBorder="1" applyAlignment="1">
      <alignment vertical="center" wrapText="1"/>
    </xf>
    <xf numFmtId="0" fontId="5" fillId="0" borderId="250" xfId="1" applyFont="1" applyBorder="1" applyAlignment="1">
      <alignment vertical="center" wrapText="1"/>
    </xf>
    <xf numFmtId="0" fontId="5" fillId="0" borderId="215" xfId="1" applyFont="1" applyBorder="1" applyAlignment="1">
      <alignment vertical="center" wrapText="1"/>
    </xf>
    <xf numFmtId="0" fontId="5" fillId="0" borderId="119" xfId="1" applyFont="1" applyBorder="1" applyAlignment="1">
      <alignment vertical="center" wrapText="1"/>
    </xf>
    <xf numFmtId="0" fontId="5" fillId="0" borderId="212" xfId="1" applyFont="1" applyBorder="1" applyAlignment="1">
      <alignment vertical="center" wrapText="1"/>
    </xf>
    <xf numFmtId="0" fontId="5" fillId="0" borderId="212" xfId="1" applyFont="1" applyBorder="1" applyAlignment="1">
      <alignment vertical="center"/>
    </xf>
    <xf numFmtId="0" fontId="5" fillId="0" borderId="156" xfId="1" applyFont="1" applyBorder="1">
      <alignment vertical="center"/>
    </xf>
    <xf numFmtId="0" fontId="5" fillId="0" borderId="176" xfId="1" applyFont="1" applyBorder="1" applyAlignment="1">
      <alignment vertical="center" wrapText="1"/>
    </xf>
    <xf numFmtId="0" fontId="5" fillId="0" borderId="251" xfId="1" applyFont="1" applyBorder="1" applyAlignment="1">
      <alignment vertical="center" wrapText="1"/>
    </xf>
    <xf numFmtId="0" fontId="5" fillId="0" borderId="44" xfId="1" applyFont="1" applyBorder="1" applyAlignment="1">
      <alignment horizontal="left" vertical="center" wrapText="1"/>
    </xf>
    <xf numFmtId="0" fontId="5" fillId="0" borderId="176" xfId="1" applyFont="1" applyBorder="1" applyAlignment="1">
      <alignment horizontal="center" vertical="center"/>
    </xf>
    <xf numFmtId="0" fontId="5" fillId="2" borderId="156" xfId="1" applyFont="1" applyFill="1" applyBorder="1" applyAlignment="1">
      <alignment vertical="center"/>
    </xf>
    <xf numFmtId="0" fontId="5" fillId="2" borderId="15" xfId="1" applyFont="1" applyFill="1" applyBorder="1" applyAlignment="1">
      <alignment vertical="center"/>
    </xf>
    <xf numFmtId="0" fontId="5" fillId="0" borderId="180" xfId="1" applyFont="1" applyBorder="1" applyAlignment="1">
      <alignment horizontal="center" vertical="center"/>
    </xf>
    <xf numFmtId="0" fontId="3" fillId="0" borderId="252" xfId="1" applyFont="1" applyBorder="1">
      <alignment vertical="center"/>
    </xf>
    <xf numFmtId="0" fontId="5" fillId="0" borderId="156" xfId="1" applyFont="1" applyBorder="1" applyAlignment="1">
      <alignment horizontal="left" vertical="center"/>
    </xf>
    <xf numFmtId="0" fontId="5" fillId="6" borderId="79" xfId="1" applyFont="1" applyFill="1" applyBorder="1" applyAlignment="1">
      <alignment horizontal="center" vertical="center"/>
    </xf>
    <xf numFmtId="0" fontId="5" fillId="0" borderId="0" xfId="1" applyFont="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wrapText="1"/>
    </xf>
    <xf numFmtId="0" fontId="5" fillId="0" borderId="124" xfId="1" applyFont="1" applyFill="1" applyBorder="1" applyAlignment="1">
      <alignment vertical="center" wrapText="1"/>
    </xf>
    <xf numFmtId="0" fontId="5" fillId="0" borderId="126" xfId="1" applyFont="1" applyFill="1" applyBorder="1" applyAlignment="1">
      <alignment vertical="center" wrapText="1"/>
    </xf>
    <xf numFmtId="0" fontId="5" fillId="0" borderId="29" xfId="1" applyFont="1" applyFill="1" applyBorder="1" applyAlignment="1">
      <alignment horizontal="center" vertical="center"/>
    </xf>
    <xf numFmtId="0" fontId="5" fillId="0" borderId="61" xfId="2" applyFont="1" applyFill="1" applyBorder="1" applyAlignment="1">
      <alignment vertical="center" wrapText="1"/>
    </xf>
    <xf numFmtId="0" fontId="5" fillId="0" borderId="142" xfId="2" applyFont="1" applyFill="1" applyBorder="1" applyAlignment="1">
      <alignment vertical="center" wrapText="1"/>
    </xf>
    <xf numFmtId="0" fontId="5" fillId="0" borderId="120" xfId="1" applyFont="1" applyFill="1" applyBorder="1" applyAlignment="1">
      <alignment horizontal="left" vertical="center" wrapText="1"/>
    </xf>
    <xf numFmtId="0" fontId="5" fillId="0" borderId="126" xfId="1" applyFont="1" applyFill="1" applyBorder="1" applyAlignment="1">
      <alignment horizontal="left" vertical="center" wrapText="1"/>
    </xf>
    <xf numFmtId="0" fontId="5" fillId="0" borderId="73" xfId="1" applyFont="1" applyFill="1" applyBorder="1" applyAlignment="1">
      <alignment vertical="center" wrapText="1"/>
    </xf>
    <xf numFmtId="0" fontId="5" fillId="0" borderId="2" xfId="1" applyFont="1" applyFill="1" applyBorder="1" applyAlignment="1">
      <alignment horizontal="left" vertical="center" wrapText="1"/>
    </xf>
    <xf numFmtId="0" fontId="5" fillId="0" borderId="214" xfId="1" applyFont="1" applyFill="1" applyBorder="1" applyAlignment="1">
      <alignment vertical="center" wrapText="1"/>
    </xf>
    <xf numFmtId="0" fontId="5" fillId="0" borderId="213" xfId="1" applyFont="1" applyFill="1" applyBorder="1" applyAlignment="1">
      <alignment vertical="center" wrapText="1"/>
    </xf>
    <xf numFmtId="0" fontId="5" fillId="0" borderId="209" xfId="1" applyFont="1" applyFill="1" applyBorder="1" applyAlignment="1">
      <alignment vertical="center" wrapText="1"/>
    </xf>
    <xf numFmtId="0" fontId="5" fillId="0" borderId="203" xfId="1" applyFont="1" applyFill="1" applyBorder="1" applyAlignment="1">
      <alignment vertical="center" wrapText="1"/>
    </xf>
    <xf numFmtId="0" fontId="5" fillId="0" borderId="104" xfId="0" applyFont="1" applyFill="1" applyBorder="1" applyAlignment="1">
      <alignment vertical="center" wrapText="1"/>
    </xf>
    <xf numFmtId="0" fontId="5" fillId="0" borderId="81" xfId="0" applyFont="1" applyFill="1" applyBorder="1" applyAlignment="1">
      <alignment vertical="center" wrapText="1"/>
    </xf>
    <xf numFmtId="0" fontId="5" fillId="0" borderId="29" xfId="2" applyFont="1" applyFill="1" applyBorder="1" applyAlignment="1">
      <alignment vertical="center" wrapText="1"/>
    </xf>
    <xf numFmtId="0" fontId="5" fillId="0" borderId="166" xfId="1" applyFont="1" applyFill="1" applyBorder="1" applyAlignment="1">
      <alignment horizontal="center" vertical="center"/>
    </xf>
    <xf numFmtId="0" fontId="5" fillId="0" borderId="170" xfId="1" applyFont="1" applyFill="1" applyBorder="1" applyAlignment="1">
      <alignment horizontal="center" vertical="center"/>
    </xf>
    <xf numFmtId="0" fontId="5" fillId="0" borderId="165"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37" xfId="1" applyFont="1" applyFill="1" applyBorder="1" applyAlignment="1">
      <alignment horizontal="center" vertical="center"/>
    </xf>
    <xf numFmtId="0" fontId="5" fillId="0" borderId="15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39" xfId="1" applyFont="1" applyFill="1" applyBorder="1" applyAlignment="1">
      <alignment vertical="center" wrapText="1"/>
    </xf>
    <xf numFmtId="0" fontId="5" fillId="0" borderId="190" xfId="1" applyFont="1" applyFill="1" applyBorder="1" applyAlignment="1">
      <alignment vertical="center" wrapText="1"/>
    </xf>
    <xf numFmtId="0" fontId="5" fillId="0" borderId="248" xfId="1" applyFont="1" applyFill="1" applyBorder="1" applyAlignment="1">
      <alignment vertical="center" wrapText="1"/>
    </xf>
    <xf numFmtId="0" fontId="5" fillId="0" borderId="15" xfId="0" applyFont="1" applyFill="1" applyBorder="1" applyAlignment="1">
      <alignment horizontal="left" vertical="center" wrapText="1"/>
    </xf>
    <xf numFmtId="0" fontId="5" fillId="0" borderId="120" xfId="1" applyFont="1" applyFill="1" applyBorder="1" applyAlignment="1">
      <alignment vertical="center" wrapText="1"/>
    </xf>
    <xf numFmtId="0" fontId="5" fillId="2" borderId="116" xfId="1" applyFont="1" applyFill="1" applyBorder="1" applyAlignment="1">
      <alignment horizontal="center" vertical="center"/>
    </xf>
    <xf numFmtId="0" fontId="5" fillId="2" borderId="109"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256" xfId="1" applyFont="1" applyBorder="1" applyAlignment="1">
      <alignment horizontal="center" vertical="center"/>
    </xf>
    <xf numFmtId="0" fontId="5" fillId="0" borderId="45" xfId="1" applyFont="1" applyFill="1" applyBorder="1" applyAlignment="1">
      <alignment vertical="center" wrapText="1"/>
    </xf>
    <xf numFmtId="0" fontId="5" fillId="0" borderId="257" xfId="1" applyFont="1" applyBorder="1" applyAlignment="1">
      <alignment horizontal="center" vertical="center"/>
    </xf>
    <xf numFmtId="0" fontId="5" fillId="0" borderId="120" xfId="1" applyFont="1" applyFill="1" applyBorder="1" applyAlignment="1">
      <alignment horizontal="center" vertical="center"/>
    </xf>
    <xf numFmtId="0" fontId="5" fillId="0" borderId="29" xfId="1" applyFont="1" applyFill="1" applyBorder="1" applyAlignment="1">
      <alignment horizontal="left" vertical="center" wrapText="1"/>
    </xf>
    <xf numFmtId="0" fontId="5" fillId="0" borderId="81" xfId="1" applyFont="1" applyFill="1" applyBorder="1" applyAlignment="1">
      <alignment horizontal="left" vertical="center" wrapText="1"/>
    </xf>
    <xf numFmtId="0" fontId="5" fillId="0" borderId="81" xfId="1" applyFont="1" applyFill="1" applyBorder="1" applyAlignment="1">
      <alignment vertical="center" wrapText="1"/>
    </xf>
    <xf numFmtId="0" fontId="5" fillId="0" borderId="165" xfId="1" applyFont="1" applyBorder="1" applyAlignment="1">
      <alignment horizontal="center" vertical="center"/>
    </xf>
    <xf numFmtId="0" fontId="5" fillId="0" borderId="258" xfId="1" applyFont="1" applyBorder="1" applyAlignment="1">
      <alignment horizontal="center" vertical="center"/>
    </xf>
    <xf numFmtId="0" fontId="5" fillId="0" borderId="259" xfId="1" applyFont="1" applyBorder="1" applyAlignment="1">
      <alignment horizontal="center" vertical="center"/>
    </xf>
    <xf numFmtId="0" fontId="5" fillId="0" borderId="260" xfId="1" applyFont="1" applyBorder="1" applyAlignment="1">
      <alignment horizontal="center" vertical="center"/>
    </xf>
    <xf numFmtId="0" fontId="5" fillId="0" borderId="66" xfId="1" applyFont="1" applyBorder="1" applyAlignment="1">
      <alignment horizontal="center" vertical="center"/>
    </xf>
    <xf numFmtId="0" fontId="5" fillId="0" borderId="262" xfId="1" applyFont="1" applyBorder="1" applyAlignment="1">
      <alignment horizontal="center" vertical="center"/>
    </xf>
    <xf numFmtId="0" fontId="5" fillId="0" borderId="263" xfId="1" applyFont="1" applyBorder="1" applyAlignment="1">
      <alignment horizontal="center" vertical="center"/>
    </xf>
    <xf numFmtId="0" fontId="5" fillId="0" borderId="224" xfId="1" applyFont="1" applyBorder="1" applyAlignment="1">
      <alignment horizontal="center" vertical="center"/>
    </xf>
    <xf numFmtId="0" fontId="5" fillId="0" borderId="264" xfId="1" applyFont="1" applyBorder="1" applyAlignment="1">
      <alignment horizontal="center" vertical="center"/>
    </xf>
    <xf numFmtId="0" fontId="5" fillId="0" borderId="267" xfId="1" applyFont="1" applyBorder="1" applyAlignment="1">
      <alignment horizontal="center" vertical="center"/>
    </xf>
    <xf numFmtId="0" fontId="5" fillId="0" borderId="268" xfId="1" applyFont="1" applyBorder="1" applyAlignment="1">
      <alignment horizontal="center" vertical="center"/>
    </xf>
    <xf numFmtId="0" fontId="5" fillId="0" borderId="269" xfId="1" applyFont="1" applyBorder="1" applyAlignment="1">
      <alignment horizontal="center" vertical="center"/>
    </xf>
    <xf numFmtId="0" fontId="5" fillId="0" borderId="270" xfId="1" applyFont="1" applyBorder="1" applyAlignment="1">
      <alignment horizontal="center" vertical="center"/>
    </xf>
    <xf numFmtId="0" fontId="5" fillId="0" borderId="266" xfId="1" applyFont="1" applyBorder="1" applyAlignment="1">
      <alignment horizontal="center" vertical="center"/>
    </xf>
    <xf numFmtId="0" fontId="5" fillId="0" borderId="57" xfId="1" applyFont="1" applyFill="1" applyBorder="1" applyAlignment="1">
      <alignment horizontal="left" vertical="center" wrapText="1"/>
    </xf>
    <xf numFmtId="0" fontId="5" fillId="0" borderId="38" xfId="1" applyFont="1" applyFill="1" applyBorder="1" applyAlignment="1">
      <alignment vertical="center" wrapText="1"/>
    </xf>
    <xf numFmtId="0" fontId="5" fillId="0" borderId="276" xfId="1" applyFont="1" applyFill="1" applyBorder="1" applyAlignment="1">
      <alignment vertical="center" wrapText="1"/>
    </xf>
    <xf numFmtId="0" fontId="5" fillId="2" borderId="35" xfId="1" applyFont="1" applyFill="1" applyBorder="1" applyAlignment="1">
      <alignment horizontal="center" vertical="center"/>
    </xf>
    <xf numFmtId="0" fontId="5" fillId="0" borderId="35" xfId="1" applyFont="1" applyBorder="1" applyAlignment="1">
      <alignment horizontal="left" vertical="center" wrapText="1"/>
    </xf>
    <xf numFmtId="0" fontId="5" fillId="0" borderId="278" xfId="1" applyFont="1" applyFill="1" applyBorder="1" applyAlignment="1">
      <alignment vertical="center" wrapText="1"/>
    </xf>
    <xf numFmtId="0" fontId="5" fillId="0" borderId="35" xfId="1" applyFont="1" applyFill="1" applyBorder="1" applyAlignment="1">
      <alignment vertical="center" wrapText="1"/>
    </xf>
    <xf numFmtId="0" fontId="5" fillId="0" borderId="278" xfId="1" applyFont="1" applyBorder="1" applyAlignment="1">
      <alignment horizontal="center" vertical="center"/>
    </xf>
    <xf numFmtId="0" fontId="5" fillId="0" borderId="20" xfId="1" applyFont="1" applyBorder="1" applyAlignment="1">
      <alignment horizontal="center" vertical="center"/>
    </xf>
    <xf numFmtId="0" fontId="5" fillId="0" borderId="280" xfId="1" applyFont="1" applyBorder="1" applyAlignment="1">
      <alignment horizontal="center" vertical="center"/>
    </xf>
    <xf numFmtId="0" fontId="5" fillId="0" borderId="281" xfId="1" applyFont="1" applyBorder="1" applyAlignment="1">
      <alignment horizontal="center" vertical="center"/>
    </xf>
    <xf numFmtId="0" fontId="5" fillId="0" borderId="282" xfId="1" applyFont="1" applyFill="1" applyBorder="1" applyAlignment="1">
      <alignment horizontal="left" vertical="center" wrapText="1"/>
    </xf>
    <xf numFmtId="0" fontId="5" fillId="0" borderId="211" xfId="1" applyFont="1" applyFill="1" applyBorder="1" applyAlignment="1">
      <alignment horizontal="left" vertical="center" wrapText="1"/>
    </xf>
    <xf numFmtId="0" fontId="5" fillId="0" borderId="255" xfId="1" applyFont="1" applyFill="1" applyBorder="1" applyAlignment="1">
      <alignment horizontal="left" vertical="center" wrapText="1"/>
    </xf>
    <xf numFmtId="0" fontId="5" fillId="2" borderId="220" xfId="0" applyFont="1" applyFill="1" applyBorder="1" applyAlignment="1">
      <alignment horizontal="center" vertical="center"/>
    </xf>
    <xf numFmtId="0" fontId="5" fillId="0" borderId="15" xfId="0" applyFont="1" applyFill="1" applyBorder="1" applyAlignment="1">
      <alignment vertical="center" wrapText="1"/>
    </xf>
    <xf numFmtId="0" fontId="5" fillId="0" borderId="15" xfId="0" applyFont="1" applyFill="1" applyBorder="1" applyAlignment="1">
      <alignment horizontal="center" vertical="center"/>
    </xf>
    <xf numFmtId="0" fontId="5" fillId="0" borderId="221" xfId="0" applyFont="1" applyFill="1" applyBorder="1" applyAlignment="1">
      <alignment horizontal="center" vertical="center"/>
    </xf>
    <xf numFmtId="0" fontId="5" fillId="0" borderId="289" xfId="1" applyFont="1" applyBorder="1" applyAlignment="1">
      <alignment horizontal="center" vertical="center"/>
    </xf>
    <xf numFmtId="0" fontId="5" fillId="0" borderId="45" xfId="1" applyFont="1" applyFill="1" applyBorder="1" applyAlignment="1">
      <alignment horizontal="center" vertical="center"/>
    </xf>
    <xf numFmtId="0" fontId="5" fillId="0" borderId="45" xfId="1" applyFont="1" applyFill="1" applyBorder="1" applyAlignment="1">
      <alignment horizontal="left" vertical="center" wrapText="1"/>
    </xf>
    <xf numFmtId="0" fontId="5" fillId="0" borderId="44"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147"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5" xfId="1" applyFont="1" applyBorder="1" applyAlignment="1">
      <alignment vertical="center" wrapText="1"/>
    </xf>
    <xf numFmtId="0" fontId="5" fillId="0" borderId="33" xfId="1" applyFont="1" applyBorder="1" applyAlignment="1">
      <alignment horizontal="center" vertical="center"/>
    </xf>
    <xf numFmtId="0" fontId="5" fillId="0" borderId="292" xfId="1" applyFont="1" applyBorder="1" applyAlignment="1">
      <alignment horizontal="center" vertical="center"/>
    </xf>
    <xf numFmtId="0" fontId="5" fillId="0" borderId="293" xfId="1" applyFont="1" applyBorder="1" applyAlignment="1">
      <alignment horizontal="center" vertical="center"/>
    </xf>
    <xf numFmtId="0" fontId="5" fillId="0" borderId="295" xfId="1" applyFont="1" applyBorder="1" applyAlignment="1">
      <alignment horizontal="center" vertical="center"/>
    </xf>
    <xf numFmtId="0" fontId="5" fillId="0" borderId="298" xfId="1" applyFont="1" applyBorder="1" applyAlignment="1">
      <alignment vertical="center" wrapText="1"/>
    </xf>
    <xf numFmtId="0" fontId="5" fillId="0" borderId="254" xfId="1" applyFont="1" applyBorder="1" applyAlignment="1">
      <alignment horizontal="center" vertical="center"/>
    </xf>
    <xf numFmtId="0" fontId="5" fillId="0" borderId="301" xfId="1" applyFont="1" applyBorder="1" applyAlignment="1">
      <alignment vertical="center" wrapText="1"/>
    </xf>
    <xf numFmtId="0" fontId="5" fillId="0" borderId="39" xfId="1" applyFont="1" applyBorder="1" applyAlignment="1">
      <alignment vertical="center" wrapText="1"/>
    </xf>
    <xf numFmtId="0" fontId="5" fillId="0" borderId="245" xfId="1" applyFont="1" applyBorder="1" applyAlignment="1">
      <alignment horizontal="center" vertical="center"/>
    </xf>
    <xf numFmtId="0" fontId="5" fillId="0" borderId="303" xfId="1" applyFont="1" applyBorder="1" applyAlignment="1">
      <alignment horizontal="center" vertical="center"/>
    </xf>
    <xf numFmtId="0" fontId="5" fillId="0" borderId="83" xfId="1" applyFont="1" applyBorder="1" applyAlignment="1">
      <alignment horizontal="center" vertical="center"/>
    </xf>
    <xf numFmtId="0" fontId="5" fillId="0" borderId="305" xfId="1" applyFont="1" applyBorder="1" applyAlignment="1">
      <alignment horizontal="center" vertical="center"/>
    </xf>
    <xf numFmtId="0" fontId="5" fillId="0" borderId="306" xfId="1" applyFont="1" applyBorder="1" applyAlignment="1">
      <alignment horizontal="center" vertical="center"/>
    </xf>
    <xf numFmtId="0" fontId="5" fillId="0" borderId="209" xfId="1" applyFont="1" applyBorder="1" applyAlignment="1">
      <alignment horizontal="center" vertical="center"/>
    </xf>
    <xf numFmtId="0" fontId="5" fillId="0" borderId="307" xfId="1" applyFont="1" applyBorder="1" applyAlignment="1">
      <alignment horizontal="center" vertical="center"/>
    </xf>
    <xf numFmtId="0" fontId="5" fillId="0" borderId="175" xfId="1" applyFont="1" applyBorder="1" applyAlignment="1">
      <alignment horizontal="center" vertical="center"/>
    </xf>
    <xf numFmtId="0" fontId="5" fillId="0" borderId="253" xfId="1" applyFont="1" applyBorder="1" applyAlignment="1">
      <alignment horizontal="center" vertical="center"/>
    </xf>
    <xf numFmtId="0" fontId="5" fillId="0" borderId="47" xfId="1" applyFont="1" applyFill="1" applyBorder="1" applyAlignment="1">
      <alignment horizontal="left" vertical="center" wrapText="1"/>
    </xf>
    <xf numFmtId="0" fontId="5" fillId="0" borderId="155" xfId="1" applyFont="1" applyBorder="1" applyAlignment="1">
      <alignment horizontal="left" vertical="center" wrapText="1"/>
    </xf>
    <xf numFmtId="0" fontId="5" fillId="0" borderId="146" xfId="1" applyFont="1" applyBorder="1" applyAlignment="1">
      <alignment horizontal="left" vertical="center" wrapText="1"/>
    </xf>
    <xf numFmtId="0" fontId="5" fillId="0" borderId="34" xfId="1" applyFont="1" applyBorder="1" applyAlignment="1">
      <alignment horizontal="left" vertical="center" wrapText="1"/>
    </xf>
    <xf numFmtId="0" fontId="5" fillId="0" borderId="15" xfId="1" applyFont="1" applyBorder="1" applyAlignment="1">
      <alignment horizontal="left" vertical="center" wrapText="1"/>
    </xf>
    <xf numFmtId="0" fontId="5" fillId="0" borderId="156" xfId="1" applyFont="1" applyBorder="1" applyAlignment="1">
      <alignment horizontal="left" vertical="center" wrapText="1"/>
    </xf>
    <xf numFmtId="0" fontId="5" fillId="0" borderId="126" xfId="1" applyFont="1" applyBorder="1" applyAlignment="1">
      <alignment horizontal="left" vertical="center" wrapText="1"/>
    </xf>
    <xf numFmtId="0" fontId="5" fillId="0" borderId="29" xfId="1" applyFont="1" applyBorder="1" applyAlignment="1">
      <alignment horizontal="center" vertical="center"/>
    </xf>
    <xf numFmtId="0" fontId="5" fillId="0" borderId="189" xfId="1" applyFont="1" applyBorder="1" applyAlignment="1">
      <alignment horizontal="center" vertical="center"/>
    </xf>
    <xf numFmtId="0" fontId="5" fillId="0" borderId="195" xfId="1" applyFont="1" applyBorder="1" applyAlignment="1">
      <alignment horizontal="center" vertical="center"/>
    </xf>
    <xf numFmtId="0" fontId="5" fillId="2" borderId="45" xfId="1" applyFont="1" applyFill="1" applyBorder="1" applyAlignment="1">
      <alignment horizontal="center" vertical="center"/>
    </xf>
    <xf numFmtId="0" fontId="5" fillId="2" borderId="15" xfId="1" applyFont="1" applyFill="1" applyBorder="1" applyAlignment="1">
      <alignment horizontal="center" vertical="center"/>
    </xf>
    <xf numFmtId="0" fontId="5" fillId="0" borderId="45" xfId="1" applyFont="1" applyBorder="1" applyAlignment="1">
      <alignment horizontal="left" vertical="center" wrapText="1"/>
    </xf>
    <xf numFmtId="0" fontId="5" fillId="0" borderId="231" xfId="1" applyFont="1" applyBorder="1" applyAlignment="1">
      <alignment vertical="center" wrapText="1"/>
    </xf>
    <xf numFmtId="0" fontId="5" fillId="0" borderId="29" xfId="1" applyFont="1" applyBorder="1" applyAlignment="1">
      <alignment vertical="center" wrapText="1"/>
    </xf>
    <xf numFmtId="0" fontId="5" fillId="0" borderId="166" xfId="1" applyFont="1" applyBorder="1" applyAlignment="1">
      <alignment vertical="center" wrapText="1"/>
    </xf>
    <xf numFmtId="0" fontId="5" fillId="0" borderId="29" xfId="1" applyFont="1" applyBorder="1" applyAlignment="1">
      <alignment horizontal="left" vertical="center" wrapText="1"/>
    </xf>
    <xf numFmtId="0" fontId="5" fillId="0" borderId="166" xfId="1" applyFont="1" applyBorder="1" applyAlignment="1">
      <alignment horizontal="left" vertical="center" wrapText="1"/>
    </xf>
    <xf numFmtId="0" fontId="5" fillId="0" borderId="126" xfId="1" applyFont="1" applyBorder="1" applyAlignment="1">
      <alignment vertical="center" wrapText="1"/>
    </xf>
    <xf numFmtId="0" fontId="5" fillId="0" borderId="120" xfId="1" applyFont="1" applyBorder="1" applyAlignment="1">
      <alignment horizontal="left" vertical="center" wrapText="1"/>
    </xf>
    <xf numFmtId="0" fontId="5" fillId="2" borderId="126" xfId="1" applyFont="1" applyFill="1" applyBorder="1" applyAlignment="1">
      <alignment horizontal="center" vertical="center"/>
    </xf>
    <xf numFmtId="0" fontId="5" fillId="0" borderId="120" xfId="1" applyFont="1" applyBorder="1" applyAlignment="1">
      <alignment horizontal="center" vertical="center"/>
    </xf>
    <xf numFmtId="0" fontId="5" fillId="0" borderId="154" xfId="1" applyFont="1" applyBorder="1" applyAlignment="1">
      <alignment horizontal="left" vertical="center" wrapText="1"/>
    </xf>
    <xf numFmtId="0" fontId="5" fillId="0" borderId="154" xfId="1" applyFont="1" applyBorder="1" applyAlignment="1">
      <alignment vertical="center" wrapText="1"/>
    </xf>
    <xf numFmtId="0" fontId="5" fillId="2" borderId="120" xfId="1" applyFont="1" applyFill="1" applyBorder="1" applyAlignment="1">
      <alignment horizontal="center" vertical="center"/>
    </xf>
    <xf numFmtId="0" fontId="5" fillId="2" borderId="34" xfId="1" applyFont="1" applyFill="1" applyBorder="1" applyAlignment="1">
      <alignment horizontal="center" vertical="center"/>
    </xf>
    <xf numFmtId="0" fontId="5" fillId="0" borderId="1" xfId="1" applyFont="1" applyBorder="1" applyAlignment="1">
      <alignment horizontal="left" vertical="center" wrapText="1"/>
    </xf>
    <xf numFmtId="0" fontId="5" fillId="0" borderId="15" xfId="1" applyFont="1" applyBorder="1" applyAlignment="1">
      <alignment horizontal="center" vertical="center" wrapText="1"/>
    </xf>
    <xf numFmtId="0" fontId="5" fillId="0" borderId="189" xfId="1" applyFont="1" applyBorder="1" applyAlignment="1">
      <alignment horizontal="left" vertical="center" wrapText="1"/>
    </xf>
    <xf numFmtId="0" fontId="5" fillId="0" borderId="120" xfId="1" applyFont="1" applyBorder="1" applyAlignment="1">
      <alignment vertical="center" wrapText="1"/>
    </xf>
    <xf numFmtId="0" fontId="5" fillId="0" borderId="195" xfId="1" applyFont="1" applyBorder="1" applyAlignment="1">
      <alignment vertical="center" wrapText="1"/>
    </xf>
    <xf numFmtId="0" fontId="5" fillId="0" borderId="299" xfId="1" applyFont="1" applyBorder="1" applyAlignment="1">
      <alignment vertical="center" wrapText="1"/>
    </xf>
    <xf numFmtId="0" fontId="5" fillId="0" borderId="34" xfId="1" applyFont="1" applyBorder="1" applyAlignment="1">
      <alignment vertical="center" wrapText="1"/>
    </xf>
    <xf numFmtId="0" fontId="5" fillId="0" borderId="126" xfId="1" applyFont="1" applyBorder="1" applyAlignment="1">
      <alignment horizontal="center" vertical="center" wrapText="1"/>
    </xf>
    <xf numFmtId="0" fontId="5" fillId="0" borderId="189" xfId="1" applyFont="1" applyBorder="1" applyAlignment="1">
      <alignment vertical="center" wrapText="1"/>
    </xf>
    <xf numFmtId="0" fontId="5" fillId="0" borderId="158" xfId="1" applyFont="1" applyBorder="1" applyAlignment="1">
      <alignment horizontal="left" vertical="center" wrapText="1"/>
    </xf>
    <xf numFmtId="0" fontId="5" fillId="0" borderId="114" xfId="1" applyFont="1" applyBorder="1" applyAlignment="1">
      <alignment vertical="center" wrapText="1"/>
    </xf>
    <xf numFmtId="0" fontId="5" fillId="0" borderId="124" xfId="1" applyFont="1" applyBorder="1" applyAlignment="1">
      <alignment horizontal="left" vertical="center" wrapText="1"/>
    </xf>
    <xf numFmtId="0" fontId="5" fillId="0" borderId="109" xfId="1" applyFont="1" applyBorder="1" applyAlignment="1">
      <alignment horizontal="center" vertical="center"/>
    </xf>
    <xf numFmtId="0" fontId="5" fillId="0" borderId="109" xfId="1" applyFont="1" applyBorder="1" applyAlignment="1">
      <alignment vertical="center" wrapText="1"/>
    </xf>
    <xf numFmtId="0" fontId="5" fillId="0" borderId="24" xfId="1" applyFont="1" applyBorder="1" applyAlignment="1">
      <alignment horizontal="center" vertical="center"/>
    </xf>
    <xf numFmtId="0" fontId="5" fillId="0" borderId="190" xfId="1" applyFont="1" applyBorder="1" applyAlignment="1">
      <alignment vertical="center" wrapText="1"/>
    </xf>
    <xf numFmtId="0" fontId="5" fillId="0" borderId="157" xfId="1" applyFont="1" applyBorder="1" applyAlignment="1">
      <alignment horizontal="left" vertical="center" wrapText="1"/>
    </xf>
    <xf numFmtId="0" fontId="5" fillId="0" borderId="116" xfId="1" applyFont="1" applyBorder="1" applyAlignment="1">
      <alignment horizontal="left" vertical="center" wrapText="1"/>
    </xf>
    <xf numFmtId="0" fontId="5" fillId="0" borderId="157" xfId="1" applyFont="1" applyBorder="1" applyAlignment="1">
      <alignment vertical="center" wrapText="1"/>
    </xf>
    <xf numFmtId="0" fontId="5" fillId="0" borderId="73"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29" xfId="1" applyFont="1" applyFill="1" applyBorder="1" applyAlignment="1">
      <alignment vertical="center" wrapText="1"/>
    </xf>
    <xf numFmtId="0" fontId="5" fillId="0" borderId="34" xfId="1" applyFont="1" applyFill="1" applyBorder="1" applyAlignment="1">
      <alignment vertical="center" wrapText="1"/>
    </xf>
    <xf numFmtId="0" fontId="5" fillId="0" borderId="111" xfId="1" applyFont="1" applyFill="1" applyBorder="1" applyAlignment="1">
      <alignment vertical="center" wrapText="1"/>
    </xf>
    <xf numFmtId="0" fontId="5" fillId="0" borderId="15" xfId="1" applyFont="1" applyFill="1" applyBorder="1" applyAlignment="1">
      <alignment vertical="center" wrapText="1"/>
    </xf>
    <xf numFmtId="0" fontId="5" fillId="0" borderId="1"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0" borderId="4" xfId="0" applyFont="1" applyFill="1" applyBorder="1" applyAlignment="1">
      <alignment vertical="center" wrapText="1"/>
    </xf>
    <xf numFmtId="0" fontId="5" fillId="0" borderId="30" xfId="1" applyFont="1" applyBorder="1" applyAlignment="1">
      <alignment vertical="center" wrapText="1"/>
    </xf>
    <xf numFmtId="0" fontId="5" fillId="0" borderId="64" xfId="0" applyFont="1" applyFill="1" applyBorder="1" applyAlignment="1">
      <alignment vertical="center" wrapText="1"/>
    </xf>
    <xf numFmtId="0" fontId="5" fillId="0" borderId="111" xfId="1" applyFont="1" applyBorder="1" applyAlignment="1">
      <alignment horizontal="left" vertical="center" wrapText="1"/>
    </xf>
    <xf numFmtId="0" fontId="5" fillId="0" borderId="158" xfId="1" applyFont="1" applyFill="1" applyBorder="1" applyAlignment="1">
      <alignment vertical="center" wrapText="1"/>
    </xf>
    <xf numFmtId="0" fontId="5" fillId="0" borderId="37" xfId="1" applyFont="1" applyBorder="1" applyAlignment="1">
      <alignment vertical="center" wrapText="1"/>
    </xf>
    <xf numFmtId="0" fontId="5" fillId="0" borderId="211" xfId="1" applyFont="1" applyFill="1" applyBorder="1" applyAlignment="1">
      <alignment vertical="center" wrapText="1"/>
    </xf>
    <xf numFmtId="0" fontId="11" fillId="0" borderId="0" xfId="4" applyFont="1">
      <alignment vertical="center"/>
    </xf>
    <xf numFmtId="0" fontId="11" fillId="0" borderId="0" xfId="4" applyFont="1" applyAlignment="1">
      <alignment horizontal="left" vertical="center"/>
    </xf>
    <xf numFmtId="0" fontId="12" fillId="0" borderId="0" xfId="4" applyFont="1" applyAlignment="1">
      <alignment horizontal="left" vertical="center"/>
    </xf>
    <xf numFmtId="0" fontId="12" fillId="0" borderId="0" xfId="4" applyFont="1" applyAlignment="1">
      <alignment horizontal="right" vertical="center"/>
    </xf>
    <xf numFmtId="0" fontId="12" fillId="0" borderId="0" xfId="4" applyFont="1">
      <alignment vertical="center"/>
    </xf>
    <xf numFmtId="0" fontId="12" fillId="0" borderId="0" xfId="4" applyFont="1" applyFill="1" applyAlignment="1">
      <alignment horizontal="right" vertical="center"/>
    </xf>
    <xf numFmtId="0" fontId="12" fillId="0" borderId="0" xfId="4" applyFont="1" applyFill="1" applyAlignment="1">
      <alignment vertical="center"/>
    </xf>
    <xf numFmtId="0" fontId="12" fillId="10" borderId="0" xfId="4" applyFont="1" applyFill="1" applyAlignment="1">
      <alignment vertical="center"/>
    </xf>
    <xf numFmtId="0" fontId="12" fillId="10" borderId="0" xfId="4" applyFont="1" applyFill="1">
      <alignment vertical="center"/>
    </xf>
    <xf numFmtId="0" fontId="12" fillId="10" borderId="0" xfId="4" applyFont="1" applyFill="1" applyAlignment="1">
      <alignment horizontal="center" vertical="center"/>
    </xf>
    <xf numFmtId="0" fontId="11" fillId="10" borderId="0" xfId="4" quotePrefix="1" applyFont="1" applyFill="1" applyBorder="1" applyAlignment="1">
      <alignment vertical="center"/>
    </xf>
    <xf numFmtId="0" fontId="12" fillId="0" borderId="0" xfId="4" applyFont="1" applyProtection="1">
      <alignment vertical="center"/>
    </xf>
    <xf numFmtId="0" fontId="12" fillId="0" borderId="0" xfId="4" applyFont="1" applyAlignment="1" applyProtection="1">
      <alignment horizontal="left" vertical="center"/>
    </xf>
    <xf numFmtId="0" fontId="12" fillId="0" borderId="0" xfId="4" applyFont="1" applyAlignment="1" applyProtection="1">
      <alignment horizontal="right" vertical="center"/>
    </xf>
    <xf numFmtId="0" fontId="12" fillId="10" borderId="0" xfId="4" applyFont="1" applyFill="1" applyAlignment="1" applyProtection="1">
      <alignment vertical="center"/>
    </xf>
    <xf numFmtId="0" fontId="12" fillId="10" borderId="0" xfId="4" applyFont="1" applyFill="1" applyProtection="1">
      <alignment vertical="center"/>
    </xf>
    <xf numFmtId="0" fontId="12" fillId="10" borderId="0" xfId="4" applyFont="1" applyFill="1" applyAlignment="1" applyProtection="1">
      <alignment horizontal="center" vertical="center"/>
    </xf>
    <xf numFmtId="0" fontId="12" fillId="0" borderId="0" xfId="4" applyFont="1" applyAlignment="1" applyProtection="1">
      <alignment horizontal="center" vertical="center"/>
    </xf>
    <xf numFmtId="0" fontId="11" fillId="0" borderId="0" xfId="4" applyFont="1" applyProtection="1">
      <alignment vertical="center"/>
    </xf>
    <xf numFmtId="0" fontId="11" fillId="0" borderId="0" xfId="4" applyFont="1" applyAlignment="1">
      <alignment horizontal="right" vertical="center"/>
    </xf>
    <xf numFmtId="0" fontId="11" fillId="0" borderId="0" xfId="4" applyFont="1" applyBorder="1" applyAlignment="1" applyProtection="1">
      <alignment horizontal="left" vertical="center"/>
    </xf>
    <xf numFmtId="0" fontId="11" fillId="0" borderId="0" xfId="4" applyFont="1" applyBorder="1" applyAlignment="1" applyProtection="1">
      <alignment vertical="center"/>
    </xf>
    <xf numFmtId="20" fontId="11" fillId="10" borderId="0" xfId="4" applyNumberFormat="1" applyFont="1" applyFill="1" applyBorder="1" applyAlignment="1" applyProtection="1">
      <alignment vertical="center"/>
    </xf>
    <xf numFmtId="0" fontId="11" fillId="10" borderId="0" xfId="4" applyFont="1" applyFill="1" applyBorder="1" applyAlignment="1" applyProtection="1">
      <alignment horizontal="center" vertical="center"/>
    </xf>
    <xf numFmtId="0" fontId="11" fillId="10" borderId="0" xfId="4" applyFont="1" applyFill="1" applyBorder="1" applyAlignment="1" applyProtection="1">
      <alignment vertical="center"/>
    </xf>
    <xf numFmtId="0" fontId="13" fillId="0" borderId="0" xfId="4" applyFont="1">
      <alignment vertical="center"/>
    </xf>
    <xf numFmtId="0" fontId="11" fillId="0" borderId="0" xfId="4" applyFont="1" applyBorder="1" applyAlignment="1" applyProtection="1">
      <alignment horizontal="center" vertical="center"/>
    </xf>
    <xf numFmtId="0" fontId="11" fillId="0" borderId="0" xfId="4" applyFont="1" applyAlignment="1" applyProtection="1">
      <alignment horizontal="right" vertical="center"/>
    </xf>
    <xf numFmtId="0" fontId="11" fillId="10" borderId="0" xfId="4" applyFont="1" applyFill="1" applyBorder="1" applyAlignment="1" applyProtection="1">
      <alignment horizontal="left" vertical="center"/>
    </xf>
    <xf numFmtId="20" fontId="11" fillId="0" borderId="0" xfId="4" applyNumberFormat="1" applyFont="1" applyBorder="1" applyAlignment="1" applyProtection="1">
      <alignment vertical="center"/>
    </xf>
    <xf numFmtId="0" fontId="11" fillId="0" borderId="0" xfId="4" applyFont="1" applyBorder="1" applyAlignment="1" applyProtection="1">
      <alignment horizontal="right" vertical="center"/>
    </xf>
    <xf numFmtId="176" fontId="11" fillId="0" borderId="0" xfId="4" applyNumberFormat="1" applyFont="1" applyBorder="1" applyAlignment="1" applyProtection="1">
      <alignment vertical="center"/>
    </xf>
    <xf numFmtId="0" fontId="13" fillId="0" borderId="0" xfId="4" applyFont="1" applyBorder="1" applyAlignment="1" applyProtection="1">
      <alignment horizontal="left" vertical="center"/>
    </xf>
    <xf numFmtId="0" fontId="11" fillId="0" borderId="0" xfId="4" applyFont="1" applyBorder="1" applyProtection="1">
      <alignment vertical="center"/>
    </xf>
    <xf numFmtId="0" fontId="11" fillId="0" borderId="0" xfId="4" applyFont="1" applyAlignment="1" applyProtection="1">
      <alignment horizontal="center" vertical="center"/>
    </xf>
    <xf numFmtId="0" fontId="14" fillId="0" borderId="0" xfId="4" applyFont="1" applyProtection="1">
      <alignment vertical="center"/>
    </xf>
    <xf numFmtId="0" fontId="14" fillId="0" borderId="0" xfId="4" applyFont="1" applyAlignment="1" applyProtection="1">
      <alignment horizontal="left" vertical="center"/>
    </xf>
    <xf numFmtId="0" fontId="14" fillId="0" borderId="0" xfId="4" applyFont="1">
      <alignment vertical="center"/>
    </xf>
    <xf numFmtId="0" fontId="14" fillId="0" borderId="0" xfId="4" applyFont="1" applyAlignment="1">
      <alignment horizontal="left" vertical="center"/>
    </xf>
    <xf numFmtId="0" fontId="14" fillId="0" borderId="0" xfId="4" applyFont="1" applyAlignment="1">
      <alignment horizontal="right" vertical="center"/>
    </xf>
    <xf numFmtId="0" fontId="11" fillId="0" borderId="317" xfId="4" applyFont="1" applyBorder="1" applyAlignment="1">
      <alignment horizontal="center" vertical="center" wrapText="1"/>
    </xf>
    <xf numFmtId="0" fontId="11" fillId="0" borderId="316" xfId="4" applyFont="1" applyBorder="1" applyAlignment="1">
      <alignment horizontal="center" vertical="center" wrapText="1"/>
    </xf>
    <xf numFmtId="0" fontId="11" fillId="0" borderId="314" xfId="4" applyFont="1" applyBorder="1" applyAlignment="1">
      <alignment vertical="center" wrapText="1"/>
    </xf>
    <xf numFmtId="0" fontId="11" fillId="0" borderId="315" xfId="4" applyFont="1" applyBorder="1" applyAlignment="1">
      <alignment vertical="center" wrapText="1"/>
    </xf>
    <xf numFmtId="0" fontId="11" fillId="0" borderId="113" xfId="4" applyFont="1" applyBorder="1" applyAlignment="1">
      <alignment horizontal="center" vertical="center" wrapText="1"/>
    </xf>
    <xf numFmtId="0" fontId="11" fillId="0" borderId="201" xfId="4" applyFont="1" applyBorder="1" applyAlignment="1">
      <alignment horizontal="center" vertical="center" wrapText="1"/>
    </xf>
    <xf numFmtId="0" fontId="11" fillId="0" borderId="0" xfId="4" applyFont="1" applyBorder="1" applyAlignment="1">
      <alignment vertical="center" wrapText="1"/>
    </xf>
    <xf numFmtId="0" fontId="11" fillId="0" borderId="322" xfId="4" applyFont="1" applyBorder="1" applyAlignment="1">
      <alignment vertical="center" wrapText="1"/>
    </xf>
    <xf numFmtId="0" fontId="13" fillId="0" borderId="310" xfId="4" applyFont="1" applyBorder="1" applyAlignment="1">
      <alignment horizontal="center" vertical="center"/>
    </xf>
    <xf numFmtId="0" fontId="13" fillId="0" borderId="79" xfId="4" applyFont="1" applyBorder="1" applyAlignment="1">
      <alignment horizontal="center" vertical="center"/>
    </xf>
    <xf numFmtId="0" fontId="13" fillId="0" borderId="325" xfId="4" applyFont="1" applyBorder="1" applyAlignment="1">
      <alignment horizontal="center" vertical="center"/>
    </xf>
    <xf numFmtId="0" fontId="13" fillId="0" borderId="326" xfId="4" applyFont="1" applyBorder="1" applyAlignment="1">
      <alignment horizontal="center" vertical="center"/>
    </xf>
    <xf numFmtId="0" fontId="13" fillId="0" borderId="326" xfId="4" applyFont="1" applyFill="1" applyBorder="1" applyAlignment="1">
      <alignment horizontal="center" vertical="center"/>
    </xf>
    <xf numFmtId="0" fontId="13" fillId="0" borderId="79" xfId="4" applyFont="1" applyFill="1" applyBorder="1" applyAlignment="1">
      <alignment horizontal="center" vertical="center"/>
    </xf>
    <xf numFmtId="0" fontId="13" fillId="0" borderId="325" xfId="4" applyFont="1" applyFill="1" applyBorder="1" applyAlignment="1">
      <alignment horizontal="center" vertical="center"/>
    </xf>
    <xf numFmtId="0" fontId="11" fillId="0" borderId="333" xfId="4" applyFont="1" applyBorder="1" applyAlignment="1">
      <alignment horizontal="center" vertical="center" wrapText="1"/>
    </xf>
    <xf numFmtId="0" fontId="11" fillId="0" borderId="332" xfId="4" applyFont="1" applyBorder="1" applyAlignment="1">
      <alignment horizontal="center" vertical="center" wrapText="1"/>
    </xf>
    <xf numFmtId="0" fontId="11" fillId="0" borderId="330" xfId="4" applyFont="1" applyBorder="1" applyAlignment="1">
      <alignment vertical="center" wrapText="1"/>
    </xf>
    <xf numFmtId="0" fontId="11" fillId="0" borderId="331" xfId="4" applyFont="1" applyBorder="1" applyAlignment="1">
      <alignment vertical="center" wrapText="1"/>
    </xf>
    <xf numFmtId="0" fontId="13" fillId="0" borderId="334" xfId="4" applyNumberFormat="1" applyFont="1" applyFill="1" applyBorder="1" applyAlignment="1">
      <alignment horizontal="center" vertical="center" wrapText="1"/>
    </xf>
    <xf numFmtId="0" fontId="13" fillId="0" borderId="335" xfId="4" applyNumberFormat="1" applyFont="1" applyFill="1" applyBorder="1" applyAlignment="1">
      <alignment horizontal="center" vertical="center" wrapText="1"/>
    </xf>
    <xf numFmtId="0" fontId="13" fillId="0" borderId="336" xfId="4" applyNumberFormat="1" applyFont="1" applyFill="1" applyBorder="1" applyAlignment="1">
      <alignment horizontal="center" vertical="center" wrapText="1"/>
    </xf>
    <xf numFmtId="0" fontId="13" fillId="0" borderId="337" xfId="4" applyNumberFormat="1" applyFont="1" applyFill="1" applyBorder="1" applyAlignment="1">
      <alignment horizontal="center" vertical="center" wrapText="1"/>
    </xf>
    <xf numFmtId="0" fontId="11" fillId="10" borderId="317" xfId="4" applyFont="1" applyFill="1" applyBorder="1" applyAlignment="1" applyProtection="1">
      <alignment horizontal="center" vertical="center" shrinkToFit="1"/>
    </xf>
    <xf numFmtId="0" fontId="11" fillId="10" borderId="316" xfId="4" applyFont="1" applyFill="1" applyBorder="1" applyAlignment="1" applyProtection="1">
      <alignment horizontal="center" vertical="center" shrinkToFit="1"/>
    </xf>
    <xf numFmtId="0" fontId="14" fillId="0" borderId="317" xfId="4" applyFont="1" applyBorder="1" applyAlignment="1">
      <alignment vertical="center"/>
    </xf>
    <xf numFmtId="0" fontId="14" fillId="0" borderId="314" xfId="4" applyFont="1" applyBorder="1" applyAlignment="1">
      <alignment vertical="center"/>
    </xf>
    <xf numFmtId="0" fontId="14" fillId="0" borderId="315" xfId="4" applyFont="1" applyBorder="1" applyAlignment="1">
      <alignment vertical="center"/>
    </xf>
    <xf numFmtId="0" fontId="11" fillId="7" borderId="345" xfId="4" applyFont="1" applyFill="1" applyBorder="1" applyAlignment="1" applyProtection="1">
      <alignment horizontal="center" vertical="center" shrinkToFit="1"/>
      <protection locked="0"/>
    </xf>
    <xf numFmtId="0" fontId="11" fillId="7" borderId="346" xfId="4" applyFont="1" applyFill="1" applyBorder="1" applyAlignment="1" applyProtection="1">
      <alignment horizontal="center" vertical="center" shrinkToFit="1"/>
      <protection locked="0"/>
    </xf>
    <xf numFmtId="0" fontId="11" fillId="7" borderId="347" xfId="4" applyFont="1" applyFill="1" applyBorder="1" applyAlignment="1" applyProtection="1">
      <alignment horizontal="center" vertical="center" shrinkToFit="1"/>
      <protection locked="0"/>
    </xf>
    <xf numFmtId="0" fontId="11" fillId="10" borderId="113" xfId="4" applyFont="1" applyFill="1" applyBorder="1" applyAlignment="1" applyProtection="1">
      <alignment horizontal="center" vertical="center" shrinkToFit="1"/>
    </xf>
    <xf numFmtId="0" fontId="11" fillId="10" borderId="201" xfId="4" applyFont="1" applyFill="1" applyBorder="1" applyAlignment="1" applyProtection="1">
      <alignment horizontal="center" vertical="center" shrinkToFit="1"/>
    </xf>
    <xf numFmtId="0" fontId="14" fillId="0" borderId="352" xfId="4" applyFont="1" applyBorder="1" applyAlignment="1">
      <alignment vertical="center"/>
    </xf>
    <xf numFmtId="0" fontId="14" fillId="0" borderId="353" xfId="4" applyFont="1" applyBorder="1" applyAlignment="1">
      <alignment vertical="center"/>
    </xf>
    <xf numFmtId="0" fontId="14" fillId="0" borderId="354" xfId="4" applyFont="1" applyBorder="1" applyAlignment="1">
      <alignment vertical="center"/>
    </xf>
    <xf numFmtId="177" fontId="11" fillId="0" borderId="355" xfId="4" applyNumberFormat="1" applyFont="1" applyBorder="1" applyAlignment="1">
      <alignment horizontal="center" vertical="center" shrinkToFit="1"/>
    </xf>
    <xf numFmtId="177" fontId="11" fillId="0" borderId="356" xfId="4" applyNumberFormat="1" applyFont="1" applyBorder="1" applyAlignment="1">
      <alignment horizontal="center" vertical="center" shrinkToFit="1"/>
    </xf>
    <xf numFmtId="177" fontId="11" fillId="0" borderId="357" xfId="4" applyNumberFormat="1" applyFont="1" applyBorder="1" applyAlignment="1">
      <alignment horizontal="center" vertical="center" shrinkToFit="1"/>
    </xf>
    <xf numFmtId="0" fontId="11" fillId="10" borderId="362" xfId="4" applyFont="1" applyFill="1" applyBorder="1" applyAlignment="1" applyProtection="1">
      <alignment horizontal="center" vertical="center" shrinkToFit="1"/>
    </xf>
    <xf numFmtId="0" fontId="11" fillId="10" borderId="361" xfId="4" applyFont="1" applyFill="1" applyBorder="1" applyAlignment="1" applyProtection="1">
      <alignment horizontal="center" vertical="center" shrinkToFit="1"/>
    </xf>
    <xf numFmtId="0" fontId="14" fillId="0" borderId="362" xfId="4" applyFont="1" applyBorder="1" applyAlignment="1">
      <alignment vertical="center"/>
    </xf>
    <xf numFmtId="0" fontId="14" fillId="0" borderId="249" xfId="4" applyFont="1" applyBorder="1" applyAlignment="1">
      <alignment vertical="center"/>
    </xf>
    <xf numFmtId="0" fontId="14" fillId="0" borderId="363" xfId="4" applyFont="1" applyBorder="1" applyAlignment="1">
      <alignment vertical="center"/>
    </xf>
    <xf numFmtId="0" fontId="11" fillId="7" borderId="364" xfId="4" applyFont="1" applyFill="1" applyBorder="1" applyAlignment="1" applyProtection="1">
      <alignment horizontal="center" vertical="center" shrinkToFit="1"/>
      <protection locked="0"/>
    </xf>
    <xf numFmtId="0" fontId="11" fillId="7" borderId="365" xfId="4" applyFont="1" applyFill="1" applyBorder="1" applyAlignment="1" applyProtection="1">
      <alignment horizontal="center" vertical="center" shrinkToFit="1"/>
      <protection locked="0"/>
    </xf>
    <xf numFmtId="0" fontId="11" fillId="7" borderId="366" xfId="4" applyFont="1" applyFill="1" applyBorder="1" applyAlignment="1" applyProtection="1">
      <alignment horizontal="center" vertical="center" shrinkToFit="1"/>
      <protection locked="0"/>
    </xf>
    <xf numFmtId="0" fontId="11" fillId="7" borderId="367" xfId="4" applyFont="1" applyFill="1" applyBorder="1" applyAlignment="1" applyProtection="1">
      <alignment horizontal="center" vertical="center" shrinkToFit="1"/>
      <protection locked="0"/>
    </xf>
    <xf numFmtId="0" fontId="14" fillId="0" borderId="371" xfId="4" applyFont="1" applyBorder="1" applyAlignment="1">
      <alignment vertical="center"/>
    </xf>
    <xf numFmtId="0" fontId="14" fillId="0" borderId="372" xfId="4" applyFont="1" applyBorder="1" applyAlignment="1">
      <alignment vertical="center"/>
    </xf>
    <xf numFmtId="0" fontId="14" fillId="0" borderId="373" xfId="4" applyFont="1" applyBorder="1" applyAlignment="1">
      <alignment vertical="center"/>
    </xf>
    <xf numFmtId="0" fontId="14" fillId="0" borderId="113" xfId="4" applyFont="1" applyBorder="1" applyAlignment="1">
      <alignment vertical="center"/>
    </xf>
    <xf numFmtId="0" fontId="14" fillId="0" borderId="0" xfId="4" applyFont="1" applyBorder="1" applyAlignment="1">
      <alignment vertical="center"/>
    </xf>
    <xf numFmtId="0" fontId="14" fillId="0" borderId="322" xfId="4" applyFont="1" applyBorder="1" applyAlignment="1">
      <alignment vertical="center"/>
    </xf>
    <xf numFmtId="0" fontId="11" fillId="10" borderId="376" xfId="4" applyFont="1" applyFill="1" applyBorder="1" applyAlignment="1" applyProtection="1">
      <alignment horizontal="center" vertical="center" shrinkToFit="1"/>
    </xf>
    <xf numFmtId="0" fontId="11" fillId="10" borderId="375" xfId="4" applyFont="1" applyFill="1" applyBorder="1" applyAlignment="1" applyProtection="1">
      <alignment horizontal="center" vertical="center" shrinkToFit="1"/>
    </xf>
    <xf numFmtId="0" fontId="11" fillId="10" borderId="333" xfId="4" applyFont="1" applyFill="1" applyBorder="1" applyAlignment="1" applyProtection="1">
      <alignment horizontal="center" vertical="center" shrinkToFit="1"/>
    </xf>
    <xf numFmtId="0" fontId="11" fillId="10" borderId="332" xfId="4" applyFont="1" applyFill="1" applyBorder="1" applyAlignment="1" applyProtection="1">
      <alignment horizontal="center" vertical="center" shrinkToFit="1"/>
    </xf>
    <xf numFmtId="0" fontId="14" fillId="0" borderId="384" xfId="4" applyFont="1" applyBorder="1" applyAlignment="1">
      <alignment vertical="center"/>
    </xf>
    <xf numFmtId="0" fontId="14" fillId="0" borderId="385" xfId="4" applyFont="1" applyBorder="1" applyAlignment="1">
      <alignment vertical="center"/>
    </xf>
    <xf numFmtId="0" fontId="14" fillId="0" borderId="386" xfId="4" applyFont="1" applyBorder="1" applyAlignment="1">
      <alignment vertical="center"/>
    </xf>
    <xf numFmtId="177" fontId="11" fillId="0" borderId="387" xfId="4" applyNumberFormat="1" applyFont="1" applyBorder="1" applyAlignment="1">
      <alignment horizontal="center" vertical="center" shrinkToFit="1"/>
    </xf>
    <xf numFmtId="177" fontId="11" fillId="0" borderId="388" xfId="4" applyNumberFormat="1" applyFont="1" applyBorder="1" applyAlignment="1">
      <alignment horizontal="center" vertical="center" shrinkToFit="1"/>
    </xf>
    <xf numFmtId="177" fontId="11" fillId="0" borderId="389" xfId="4" applyNumberFormat="1" applyFont="1" applyBorder="1" applyAlignment="1">
      <alignment horizontal="center" vertical="center" shrinkToFit="1"/>
    </xf>
    <xf numFmtId="0" fontId="14" fillId="10" borderId="0" xfId="4" applyFont="1" applyFill="1" applyBorder="1" applyAlignment="1">
      <alignment horizontal="center" vertical="center"/>
    </xf>
    <xf numFmtId="0" fontId="14" fillId="10" borderId="0" xfId="4" applyFont="1" applyFill="1" applyBorder="1" applyAlignment="1" applyProtection="1">
      <alignment horizontal="center" vertical="center" shrinkToFit="1"/>
      <protection locked="0"/>
    </xf>
    <xf numFmtId="0" fontId="14" fillId="10" borderId="0" xfId="4" applyFont="1" applyFill="1" applyBorder="1" applyAlignment="1" applyProtection="1">
      <alignment horizontal="center" vertical="center" wrapText="1"/>
      <protection locked="0"/>
    </xf>
    <xf numFmtId="0" fontId="14" fillId="10" borderId="0" xfId="4" applyFont="1" applyFill="1" applyBorder="1" applyAlignment="1" applyProtection="1">
      <alignment horizontal="left" vertical="center" wrapText="1"/>
      <protection locked="0"/>
    </xf>
    <xf numFmtId="0" fontId="16" fillId="10" borderId="0" xfId="4" applyFont="1" applyFill="1" applyBorder="1" applyAlignment="1">
      <alignment vertical="center"/>
    </xf>
    <xf numFmtId="0" fontId="15" fillId="10" borderId="0" xfId="4" applyFont="1" applyFill="1" applyBorder="1" applyAlignment="1">
      <alignment vertical="center"/>
    </xf>
    <xf numFmtId="0" fontId="15" fillId="10" borderId="0" xfId="4" applyFont="1" applyFill="1" applyBorder="1" applyAlignment="1">
      <alignment horizontal="center" vertical="center"/>
    </xf>
    <xf numFmtId="0" fontId="14" fillId="10" borderId="0" xfId="4" applyFont="1" applyFill="1" applyBorder="1" applyAlignment="1">
      <alignment horizontal="center" vertical="center" wrapText="1"/>
    </xf>
    <xf numFmtId="1" fontId="14" fillId="10" borderId="0" xfId="4" applyNumberFormat="1" applyFont="1" applyFill="1" applyBorder="1" applyAlignment="1">
      <alignment horizontal="center" vertical="center" wrapText="1"/>
    </xf>
    <xf numFmtId="0" fontId="13" fillId="10" borderId="0" xfId="4" applyFont="1" applyFill="1" applyBorder="1" applyAlignment="1" applyProtection="1">
      <alignment horizontal="center" vertical="center" wrapText="1"/>
      <protection locked="0"/>
    </xf>
    <xf numFmtId="0" fontId="13" fillId="0" borderId="0" xfId="4" applyFont="1" applyFill="1" applyBorder="1" applyAlignment="1">
      <alignment vertical="center"/>
    </xf>
    <xf numFmtId="0" fontId="13" fillId="0" borderId="0" xfId="4" applyFont="1" applyFill="1" applyBorder="1" applyAlignment="1">
      <alignment horizontal="left" vertical="center"/>
    </xf>
    <xf numFmtId="0" fontId="13" fillId="10" borderId="0" xfId="4" applyFont="1" applyFill="1" applyBorder="1" applyAlignment="1">
      <alignment horizontal="center" vertical="center" wrapText="1"/>
    </xf>
    <xf numFmtId="1" fontId="13" fillId="10" borderId="0" xfId="4" applyNumberFormat="1" applyFont="1" applyFill="1" applyBorder="1" applyAlignment="1">
      <alignment horizontal="center" vertical="center" wrapText="1"/>
    </xf>
    <xf numFmtId="0" fontId="13" fillId="0" borderId="0" xfId="4" applyFont="1" applyFill="1" applyAlignment="1">
      <alignment vertical="center"/>
    </xf>
    <xf numFmtId="0" fontId="13" fillId="0" borderId="0" xfId="4" applyFont="1" applyFill="1" applyBorder="1" applyAlignment="1">
      <alignment horizontal="centerContinuous" vertical="center"/>
    </xf>
    <xf numFmtId="0" fontId="13" fillId="0" borderId="0" xfId="4" applyFont="1" applyFill="1" applyAlignment="1">
      <alignment horizontal="centerContinuous" vertical="center"/>
    </xf>
    <xf numFmtId="178" fontId="13" fillId="0" borderId="0" xfId="4" applyNumberFormat="1" applyFont="1" applyFill="1" applyBorder="1" applyAlignment="1">
      <alignment vertical="center"/>
    </xf>
    <xf numFmtId="178" fontId="13" fillId="0" borderId="0" xfId="4" applyNumberFormat="1" applyFont="1" applyFill="1" applyAlignment="1">
      <alignment vertical="center"/>
    </xf>
    <xf numFmtId="0" fontId="13" fillId="0" borderId="0" xfId="4" applyFont="1" applyFill="1" applyBorder="1" applyAlignment="1">
      <alignment horizontal="center" vertical="center"/>
    </xf>
    <xf numFmtId="180" fontId="14" fillId="10" borderId="0" xfId="4" applyNumberFormat="1" applyFont="1" applyFill="1" applyBorder="1" applyAlignment="1">
      <alignment horizontal="center" vertical="center"/>
    </xf>
    <xf numFmtId="0" fontId="13" fillId="10" borderId="0" xfId="4" applyFont="1" applyFill="1" applyBorder="1" applyAlignment="1" applyProtection="1">
      <alignment horizontal="center" vertical="center" shrinkToFit="1"/>
      <protection locked="0"/>
    </xf>
    <xf numFmtId="0" fontId="13" fillId="10" borderId="0" xfId="4" applyFont="1" applyFill="1" applyBorder="1" applyAlignment="1" applyProtection="1">
      <alignment horizontal="left" vertical="center" wrapText="1"/>
      <protection locked="0"/>
    </xf>
    <xf numFmtId="0" fontId="13" fillId="10" borderId="0" xfId="4" applyFont="1" applyFill="1" applyBorder="1" applyAlignment="1">
      <alignment vertical="center"/>
    </xf>
    <xf numFmtId="0" fontId="13" fillId="10" borderId="0" xfId="4" applyFont="1" applyFill="1" applyBorder="1" applyAlignment="1">
      <alignment horizontal="center" vertical="center"/>
    </xf>
    <xf numFmtId="0" fontId="13" fillId="0" borderId="0" xfId="4" applyFont="1" applyFill="1" applyBorder="1" applyAlignment="1" applyProtection="1">
      <alignment horizontal="right" vertical="center"/>
    </xf>
    <xf numFmtId="0" fontId="13" fillId="0" borderId="0" xfId="4" applyFont="1" applyFill="1" applyBorder="1" applyAlignment="1">
      <alignment horizontal="right" vertical="center"/>
    </xf>
    <xf numFmtId="0" fontId="13" fillId="10" borderId="0" xfId="4" applyFont="1" applyFill="1">
      <alignment vertical="center"/>
    </xf>
    <xf numFmtId="0" fontId="14"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left" vertical="center" wrapText="1"/>
    </xf>
    <xf numFmtId="0" fontId="14" fillId="0" borderId="0" xfId="4" applyFont="1" applyAlignment="1">
      <alignment horizontal="left" vertical="center" wrapText="1"/>
    </xf>
    <xf numFmtId="0" fontId="14" fillId="0" borderId="0" xfId="4" applyFont="1" applyFill="1" applyAlignment="1">
      <alignment vertical="center" textRotation="90"/>
    </xf>
    <xf numFmtId="0" fontId="18" fillId="10" borderId="0" xfId="4" applyFont="1" applyFill="1" applyAlignment="1" applyProtection="1">
      <alignment horizontal="left" vertical="center"/>
    </xf>
    <xf numFmtId="0" fontId="19" fillId="10" borderId="0" xfId="4" applyFont="1" applyFill="1" applyAlignment="1" applyProtection="1">
      <alignment horizontal="center" vertical="center"/>
    </xf>
    <xf numFmtId="0" fontId="19" fillId="10" borderId="0" xfId="4" applyFont="1" applyFill="1" applyProtection="1">
      <alignment vertical="center"/>
    </xf>
    <xf numFmtId="0" fontId="19" fillId="10" borderId="0" xfId="4" applyFont="1" applyFill="1" applyAlignment="1" applyProtection="1">
      <alignment horizontal="left" vertical="center"/>
    </xf>
    <xf numFmtId="0" fontId="20" fillId="10" borderId="0" xfId="4" applyFont="1" applyFill="1">
      <alignment vertical="center"/>
    </xf>
    <xf numFmtId="0" fontId="19" fillId="10" borderId="0" xfId="4" applyFont="1" applyFill="1">
      <alignment vertical="center"/>
    </xf>
    <xf numFmtId="0" fontId="20" fillId="10" borderId="0" xfId="4" applyFont="1" applyFill="1" applyAlignment="1">
      <alignment horizontal="left" vertical="center"/>
    </xf>
    <xf numFmtId="0" fontId="19" fillId="10" borderId="0" xfId="4" applyFont="1" applyFill="1" applyAlignment="1" applyProtection="1">
      <alignment horizontal="center" vertical="center"/>
      <protection locked="0"/>
    </xf>
    <xf numFmtId="0" fontId="19" fillId="9" borderId="79" xfId="4" applyFont="1" applyFill="1" applyBorder="1" applyAlignment="1" applyProtection="1">
      <alignment horizontal="center" vertical="center"/>
      <protection locked="0"/>
    </xf>
    <xf numFmtId="0" fontId="19" fillId="9" borderId="0" xfId="4" applyFont="1" applyFill="1" applyBorder="1" applyAlignment="1" applyProtection="1">
      <alignment horizontal="center" vertical="center"/>
      <protection locked="0"/>
    </xf>
    <xf numFmtId="20" fontId="19" fillId="9" borderId="79" xfId="4" applyNumberFormat="1" applyFont="1" applyFill="1" applyBorder="1" applyAlignment="1" applyProtection="1">
      <alignment horizontal="center" vertical="center"/>
      <protection locked="0"/>
    </xf>
    <xf numFmtId="0" fontId="19" fillId="10" borderId="0" xfId="4" applyFont="1" applyFill="1" applyAlignment="1" applyProtection="1">
      <alignment horizontal="right" vertical="center"/>
      <protection locked="0"/>
    </xf>
    <xf numFmtId="0" fontId="19" fillId="10" borderId="0" xfId="4" applyFont="1" applyFill="1" applyProtection="1">
      <alignment vertical="center"/>
      <protection locked="0"/>
    </xf>
    <xf numFmtId="0" fontId="19" fillId="10" borderId="79" xfId="4" applyNumberFormat="1" applyFont="1" applyFill="1" applyBorder="1" applyAlignment="1" applyProtection="1">
      <alignment horizontal="center" vertical="center"/>
    </xf>
    <xf numFmtId="0" fontId="19" fillId="9" borderId="79" xfId="4" applyFont="1" applyFill="1" applyBorder="1" applyAlignment="1" applyProtection="1">
      <alignment horizontal="left" vertical="center"/>
      <protection locked="0"/>
    </xf>
    <xf numFmtId="20" fontId="19" fillId="10" borderId="79" xfId="4" applyNumberFormat="1" applyFont="1" applyFill="1" applyBorder="1" applyAlignment="1" applyProtection="1">
      <alignment horizontal="center" vertical="center"/>
      <protection locked="0"/>
    </xf>
    <xf numFmtId="0" fontId="21" fillId="9" borderId="163" xfId="4" applyFont="1" applyFill="1" applyBorder="1" applyAlignment="1" applyProtection="1">
      <alignment horizontal="center" vertical="center"/>
      <protection locked="0"/>
    </xf>
    <xf numFmtId="0" fontId="21" fillId="9" borderId="61" xfId="4" applyFont="1" applyFill="1" applyBorder="1" applyAlignment="1" applyProtection="1">
      <alignment horizontal="center" vertical="center"/>
      <protection locked="0"/>
    </xf>
    <xf numFmtId="0" fontId="21" fillId="9" borderId="81" xfId="4" applyFont="1" applyFill="1" applyBorder="1" applyAlignment="1" applyProtection="1">
      <alignment horizontal="center" vertical="center"/>
      <protection locked="0"/>
    </xf>
    <xf numFmtId="0" fontId="1" fillId="10" borderId="0" xfId="4" applyFill="1">
      <alignment vertical="center"/>
    </xf>
    <xf numFmtId="0" fontId="14" fillId="10" borderId="0" xfId="4" applyFont="1" applyFill="1" applyAlignment="1">
      <alignment horizontal="left" vertical="center"/>
    </xf>
    <xf numFmtId="0" fontId="22" fillId="10" borderId="0" xfId="4" applyFont="1" applyFill="1" applyAlignment="1">
      <alignment horizontal="left" vertical="center"/>
    </xf>
    <xf numFmtId="0" fontId="14" fillId="10" borderId="0" xfId="4" applyFont="1" applyFill="1">
      <alignment vertical="center"/>
    </xf>
    <xf numFmtId="0" fontId="14" fillId="9" borderId="79" xfId="4" applyFont="1" applyFill="1" applyBorder="1" applyAlignment="1">
      <alignment horizontal="left" vertical="center"/>
    </xf>
    <xf numFmtId="0" fontId="14" fillId="10" borderId="0" xfId="4" applyFont="1" applyFill="1" applyAlignment="1">
      <alignment vertical="center"/>
    </xf>
    <xf numFmtId="0" fontId="14" fillId="7" borderId="79" xfId="4" applyFont="1" applyFill="1" applyBorder="1" applyAlignment="1">
      <alignment horizontal="left" vertical="center"/>
    </xf>
    <xf numFmtId="0" fontId="23" fillId="10" borderId="0" xfId="4" applyFont="1" applyFill="1" applyAlignment="1">
      <alignment horizontal="left" vertical="center"/>
    </xf>
    <xf numFmtId="0" fontId="14" fillId="10" borderId="0" xfId="4" applyFont="1" applyFill="1" applyBorder="1" applyAlignment="1">
      <alignment horizontal="left" vertical="center"/>
    </xf>
    <xf numFmtId="0" fontId="14" fillId="10" borderId="79" xfId="4" applyFont="1" applyFill="1" applyBorder="1" applyAlignment="1">
      <alignment horizontal="center" vertical="center"/>
    </xf>
    <xf numFmtId="0" fontId="14" fillId="10" borderId="79" xfId="4" applyFont="1" applyFill="1" applyBorder="1" applyAlignment="1">
      <alignment horizontal="left" vertical="center"/>
    </xf>
    <xf numFmtId="0" fontId="24" fillId="10" borderId="0" xfId="4" applyFont="1" applyFill="1">
      <alignment vertical="center"/>
    </xf>
    <xf numFmtId="0" fontId="24" fillId="10" borderId="0" xfId="4" applyFont="1" applyFill="1" applyAlignment="1">
      <alignment horizontal="left" vertical="center"/>
    </xf>
    <xf numFmtId="0" fontId="14" fillId="10" borderId="0" xfId="4" applyFont="1" applyFill="1" applyBorder="1">
      <alignment vertical="center"/>
    </xf>
    <xf numFmtId="0" fontId="26" fillId="10" borderId="0" xfId="4" applyFont="1" applyFill="1" applyAlignment="1">
      <alignment vertical="center"/>
    </xf>
    <xf numFmtId="0" fontId="24" fillId="10" borderId="0" xfId="4" applyFont="1" applyFill="1" applyBorder="1">
      <alignment vertical="center"/>
    </xf>
    <xf numFmtId="0" fontId="24" fillId="10" borderId="0" xfId="4" applyFont="1" applyFill="1" applyBorder="1" applyAlignment="1">
      <alignment vertical="center"/>
    </xf>
    <xf numFmtId="0" fontId="24" fillId="10" borderId="0" xfId="4" applyFont="1" applyFill="1" applyBorder="1" applyAlignment="1">
      <alignment vertical="center" shrinkToFit="1"/>
    </xf>
    <xf numFmtId="0" fontId="14" fillId="10" borderId="0" xfId="4" applyFont="1" applyFill="1" applyAlignment="1">
      <alignment vertical="center" wrapText="1"/>
    </xf>
    <xf numFmtId="0" fontId="27" fillId="10" borderId="0" xfId="4" applyFont="1" applyFill="1" applyAlignment="1">
      <alignment horizontal="left" vertical="center"/>
    </xf>
    <xf numFmtId="0" fontId="27" fillId="0" borderId="0" xfId="4" applyFont="1" applyAlignment="1">
      <alignment horizontal="left" vertical="center"/>
    </xf>
    <xf numFmtId="0" fontId="14" fillId="10" borderId="79" xfId="4" applyFont="1" applyFill="1" applyBorder="1" applyAlignment="1">
      <alignment horizontal="right" vertical="center"/>
    </xf>
    <xf numFmtId="0" fontId="14" fillId="10" borderId="79" xfId="4" applyFont="1" applyFill="1" applyBorder="1" applyAlignment="1">
      <alignment vertical="center" shrinkToFit="1"/>
    </xf>
    <xf numFmtId="0" fontId="1" fillId="10" borderId="392" xfId="4" applyFill="1" applyBorder="1" applyAlignment="1">
      <alignment horizontal="center" vertical="center"/>
    </xf>
    <xf numFmtId="0" fontId="29" fillId="10" borderId="393" xfId="4" applyFont="1" applyFill="1" applyBorder="1" applyAlignment="1">
      <alignment horizontal="center" vertical="center"/>
    </xf>
    <xf numFmtId="0" fontId="29" fillId="10" borderId="394" xfId="4" applyFont="1" applyFill="1" applyBorder="1" applyAlignment="1">
      <alignment horizontal="center" vertical="center"/>
    </xf>
    <xf numFmtId="0" fontId="30" fillId="10" borderId="394" xfId="4" applyFont="1" applyFill="1" applyBorder="1" applyAlignment="1">
      <alignment horizontal="center" vertical="center"/>
    </xf>
    <xf numFmtId="0" fontId="31" fillId="10" borderId="395" xfId="4" applyFont="1" applyFill="1" applyBorder="1" applyAlignment="1">
      <alignment horizontal="center" vertical="center"/>
    </xf>
    <xf numFmtId="0" fontId="31" fillId="10" borderId="344" xfId="4" applyFont="1" applyFill="1" applyBorder="1" applyAlignment="1">
      <alignment vertical="center" shrinkToFit="1"/>
    </xf>
    <xf numFmtId="0" fontId="31" fillId="10" borderId="396" xfId="4" applyFont="1" applyFill="1" applyBorder="1" applyAlignment="1">
      <alignment vertical="center" shrinkToFit="1"/>
    </xf>
    <xf numFmtId="0" fontId="31" fillId="10" borderId="396" xfId="4" applyFont="1" applyFill="1" applyBorder="1">
      <alignment vertical="center"/>
    </xf>
    <xf numFmtId="0" fontId="31" fillId="10" borderId="397" xfId="4" applyFont="1" applyFill="1" applyBorder="1">
      <alignment vertical="center"/>
    </xf>
    <xf numFmtId="0" fontId="31" fillId="10" borderId="310" xfId="4" applyFont="1" applyFill="1" applyBorder="1" applyAlignment="1">
      <alignment vertical="center" shrinkToFit="1"/>
    </xf>
    <xf numFmtId="0" fontId="31" fillId="10" borderId="79" xfId="4" applyFont="1" applyFill="1" applyBorder="1" applyAlignment="1">
      <alignment vertical="center" shrinkToFit="1"/>
    </xf>
    <xf numFmtId="0" fontId="31" fillId="10" borderId="79" xfId="4" applyFont="1" applyFill="1" applyBorder="1">
      <alignment vertical="center"/>
    </xf>
    <xf numFmtId="0" fontId="31" fillId="10" borderId="325" xfId="4" applyFont="1" applyFill="1" applyBorder="1">
      <alignment vertical="center"/>
    </xf>
    <xf numFmtId="0" fontId="30" fillId="10" borderId="310" xfId="4" applyFont="1" applyFill="1" applyBorder="1">
      <alignment vertical="center"/>
    </xf>
    <xf numFmtId="0" fontId="30" fillId="10" borderId="337" xfId="4" applyFont="1" applyFill="1" applyBorder="1">
      <alignment vertical="center"/>
    </xf>
    <xf numFmtId="0" fontId="31" fillId="10" borderId="335" xfId="4" applyFont="1" applyFill="1" applyBorder="1" applyAlignment="1">
      <alignment vertical="center" shrinkToFit="1"/>
    </xf>
    <xf numFmtId="0" fontId="31" fillId="10" borderId="335" xfId="4" applyFont="1" applyFill="1" applyBorder="1">
      <alignment vertical="center"/>
    </xf>
    <xf numFmtId="0" fontId="31" fillId="10" borderId="336" xfId="4" applyFont="1" applyFill="1" applyBorder="1">
      <alignment vertical="center"/>
    </xf>
    <xf numFmtId="0" fontId="5" fillId="0" borderId="79" xfId="1" applyFont="1" applyFill="1" applyBorder="1" applyAlignment="1">
      <alignment horizontal="center" vertical="center"/>
    </xf>
    <xf numFmtId="0" fontId="5" fillId="0" borderId="82" xfId="1" applyFont="1" applyFill="1" applyBorder="1" applyAlignment="1">
      <alignment horizontal="center" vertical="center"/>
    </xf>
    <xf numFmtId="0" fontId="5" fillId="0" borderId="197" xfId="1" applyFont="1" applyFill="1" applyBorder="1" applyAlignment="1">
      <alignment horizontal="center" vertical="center"/>
    </xf>
    <xf numFmtId="0" fontId="5" fillId="0" borderId="78" xfId="1" applyFont="1" applyFill="1" applyBorder="1" applyAlignment="1">
      <alignment horizontal="center" vertical="center"/>
    </xf>
    <xf numFmtId="0" fontId="5" fillId="0" borderId="142" xfId="1" applyFont="1" applyBorder="1" applyAlignment="1">
      <alignment horizontal="center" vertical="center"/>
    </xf>
    <xf numFmtId="0" fontId="5" fillId="0" borderId="402" xfId="1" applyFont="1" applyBorder="1" applyAlignment="1">
      <alignment horizontal="center" vertical="center"/>
    </xf>
    <xf numFmtId="0" fontId="5" fillId="0" borderId="79" xfId="4" applyFont="1" applyFill="1" applyBorder="1" applyAlignment="1">
      <alignment vertical="center" wrapText="1"/>
    </xf>
    <xf numFmtId="0" fontId="5" fillId="0" borderId="79" xfId="4" applyFont="1" applyFill="1" applyBorder="1" applyAlignment="1">
      <alignment horizontal="center" vertical="center"/>
    </xf>
    <xf numFmtId="0" fontId="5" fillId="0" borderId="78" xfId="4" applyFont="1" applyFill="1" applyBorder="1" applyAlignment="1">
      <alignment horizontal="center" vertical="center"/>
    </xf>
    <xf numFmtId="0" fontId="5" fillId="0" borderId="79" xfId="4" applyFont="1" applyFill="1" applyBorder="1" applyAlignment="1">
      <alignment vertical="center"/>
    </xf>
    <xf numFmtId="0" fontId="5" fillId="0" borderId="81" xfId="4" applyFont="1" applyFill="1" applyBorder="1" applyAlignment="1">
      <alignment vertical="center"/>
    </xf>
    <xf numFmtId="0" fontId="5" fillId="0" borderId="81" xfId="4" applyFont="1" applyFill="1" applyBorder="1" applyAlignment="1">
      <alignment horizontal="center" vertical="center"/>
    </xf>
    <xf numFmtId="0" fontId="5" fillId="0" borderId="80" xfId="4" applyFont="1" applyFill="1" applyBorder="1" applyAlignment="1">
      <alignment horizontal="center" vertical="center"/>
    </xf>
    <xf numFmtId="0" fontId="5" fillId="0" borderId="163" xfId="4" applyFont="1" applyFill="1" applyBorder="1" applyAlignment="1">
      <alignment vertical="center"/>
    </xf>
    <xf numFmtId="0" fontId="5" fillId="0" borderId="163" xfId="4" applyFont="1" applyFill="1" applyBorder="1" applyAlignment="1">
      <alignment horizontal="center" vertical="center"/>
    </xf>
    <xf numFmtId="0" fontId="5" fillId="0" borderId="196" xfId="4" applyFont="1" applyFill="1" applyBorder="1" applyAlignment="1">
      <alignment horizontal="center" vertical="center"/>
    </xf>
    <xf numFmtId="0" fontId="5" fillId="0" borderId="64" xfId="4" applyFont="1" applyFill="1" applyBorder="1" applyAlignment="1">
      <alignment vertical="center" wrapText="1"/>
    </xf>
    <xf numFmtId="0" fontId="5" fillId="0" borderId="64" xfId="4" applyFont="1" applyFill="1" applyBorder="1" applyAlignment="1">
      <alignment horizontal="center" vertical="center"/>
    </xf>
    <xf numFmtId="0" fontId="5" fillId="0" borderId="63" xfId="4" applyFont="1" applyFill="1" applyBorder="1" applyAlignment="1">
      <alignment horizontal="center" vertical="center"/>
    </xf>
    <xf numFmtId="0" fontId="5" fillId="0" borderId="104" xfId="4" applyFont="1" applyFill="1" applyBorder="1" applyAlignment="1">
      <alignment vertical="center" wrapText="1"/>
    </xf>
    <xf numFmtId="0" fontId="5" fillId="0" borderId="104" xfId="4" applyFont="1" applyFill="1" applyBorder="1" applyAlignment="1">
      <alignment horizontal="center" vertical="center"/>
    </xf>
    <xf numFmtId="0" fontId="5" fillId="0" borderId="81" xfId="4" applyFont="1" applyFill="1" applyBorder="1" applyAlignment="1">
      <alignment vertical="center" wrapText="1"/>
    </xf>
    <xf numFmtId="0" fontId="5" fillId="0" borderId="79" xfId="0" applyFont="1" applyFill="1" applyBorder="1" applyAlignment="1">
      <alignmen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21" xfId="1" applyFont="1" applyBorder="1" applyAlignment="1">
      <alignment vertical="center" wrapText="1"/>
    </xf>
    <xf numFmtId="0" fontId="3" fillId="0" borderId="251" xfId="1" applyFont="1" applyBorder="1" applyAlignment="1">
      <alignment vertical="center"/>
    </xf>
    <xf numFmtId="0" fontId="5" fillId="0" borderId="251" xfId="1" applyFont="1" applyBorder="1" applyAlignment="1">
      <alignment vertical="center"/>
    </xf>
    <xf numFmtId="0" fontId="5" fillId="0" borderId="251" xfId="1" applyFont="1" applyBorder="1">
      <alignment vertical="center"/>
    </xf>
    <xf numFmtId="0" fontId="3" fillId="0" borderId="403" xfId="1" applyFont="1" applyBorder="1">
      <alignment vertical="center"/>
    </xf>
    <xf numFmtId="0" fontId="5" fillId="0" borderId="78" xfId="0" applyFont="1" applyBorder="1" applyAlignment="1">
      <alignment horizontal="center" vertical="center"/>
    </xf>
    <xf numFmtId="0" fontId="5" fillId="0" borderId="60" xfId="0" applyFont="1" applyBorder="1" applyAlignment="1">
      <alignment horizontal="center" vertical="center"/>
    </xf>
    <xf numFmtId="0" fontId="5" fillId="0" borderId="410" xfId="0" applyFont="1" applyBorder="1" applyAlignment="1">
      <alignment horizontal="center" vertical="center"/>
    </xf>
    <xf numFmtId="0" fontId="5" fillId="0" borderId="411" xfId="0" applyFont="1" applyBorder="1" applyAlignment="1">
      <alignment horizontal="center" vertical="center"/>
    </xf>
    <xf numFmtId="0" fontId="5" fillId="0" borderId="29" xfId="1" applyFont="1" applyBorder="1" applyAlignment="1">
      <alignment horizontal="center" vertical="center"/>
    </xf>
    <xf numFmtId="0" fontId="5" fillId="0" borderId="29" xfId="1" applyFont="1" applyBorder="1" applyAlignment="1">
      <alignment vertical="center" wrapText="1"/>
    </xf>
    <xf numFmtId="0" fontId="5" fillId="0" borderId="126" xfId="1" applyFont="1" applyBorder="1" applyAlignment="1">
      <alignment vertical="center" wrapText="1"/>
    </xf>
    <xf numFmtId="0" fontId="5" fillId="0" borderId="34" xfId="1" applyFont="1" applyBorder="1" applyAlignment="1">
      <alignment vertical="center" wrapText="1"/>
    </xf>
    <xf numFmtId="0" fontId="5" fillId="0" borderId="24" xfId="1" applyFont="1" applyBorder="1" applyAlignment="1">
      <alignment horizontal="center" vertical="center"/>
    </xf>
    <xf numFmtId="0" fontId="5" fillId="0" borderId="111" xfId="1" applyFont="1" applyBorder="1" applyAlignment="1">
      <alignment horizontal="left" vertical="center" wrapText="1"/>
    </xf>
    <xf numFmtId="0" fontId="5" fillId="6" borderId="79" xfId="1" applyFont="1" applyFill="1" applyBorder="1" applyAlignment="1">
      <alignment horizontal="center" vertical="center" shrinkToFit="1"/>
    </xf>
    <xf numFmtId="0" fontId="5" fillId="0" borderId="189" xfId="1" applyFont="1" applyBorder="1" applyAlignment="1">
      <alignment horizontal="center" vertical="center"/>
    </xf>
    <xf numFmtId="0" fontId="3" fillId="0" borderId="60" xfId="1" applyFont="1" applyBorder="1" applyAlignment="1">
      <alignment horizontal="center" vertical="center"/>
    </xf>
    <xf numFmtId="0" fontId="5" fillId="0" borderId="415" xfId="1" applyFont="1" applyBorder="1" applyAlignment="1">
      <alignment horizontal="center" vertical="center"/>
    </xf>
    <xf numFmtId="0" fontId="5" fillId="0" borderId="38" xfId="1" applyFont="1" applyBorder="1" applyAlignment="1">
      <alignment horizontal="center" vertical="center"/>
    </xf>
    <xf numFmtId="0" fontId="5" fillId="0" borderId="57" xfId="1" applyFont="1" applyBorder="1" applyAlignment="1">
      <alignment horizontal="center" vertical="center"/>
    </xf>
    <xf numFmtId="0" fontId="5" fillId="0" borderId="104" xfId="1" applyFont="1" applyFill="1" applyBorder="1" applyAlignment="1">
      <alignment horizontal="center" vertical="center"/>
    </xf>
    <xf numFmtId="0" fontId="5" fillId="0" borderId="411" xfId="1" applyFont="1" applyFill="1" applyBorder="1" applyAlignment="1">
      <alignment horizontal="center" vertical="center"/>
    </xf>
    <xf numFmtId="0" fontId="5" fillId="0" borderId="411" xfId="1" applyFont="1" applyBorder="1" applyAlignment="1">
      <alignment horizontal="center" vertical="center"/>
    </xf>
    <xf numFmtId="0" fontId="5" fillId="0" borderId="38"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37" xfId="1" applyFont="1" applyBorder="1" applyAlignment="1">
      <alignment vertical="center" wrapText="1"/>
    </xf>
    <xf numFmtId="0" fontId="5" fillId="0" borderId="58" xfId="1" applyFont="1" applyFill="1" applyBorder="1" applyAlignment="1">
      <alignment horizontal="left" vertical="center" wrapText="1"/>
    </xf>
    <xf numFmtId="0" fontId="5" fillId="0" borderId="47"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29" xfId="1" applyFont="1" applyFill="1" applyBorder="1" applyAlignment="1">
      <alignment vertical="center" wrapText="1"/>
    </xf>
    <xf numFmtId="0" fontId="5" fillId="0" borderId="111" xfId="1" applyFont="1" applyFill="1" applyBorder="1" applyAlignment="1">
      <alignment vertical="center" wrapText="1"/>
    </xf>
    <xf numFmtId="0" fontId="5" fillId="0" borderId="15" xfId="1" applyFont="1" applyFill="1" applyBorder="1" applyAlignment="1">
      <alignment vertical="center" wrapText="1"/>
    </xf>
    <xf numFmtId="0" fontId="5" fillId="2" borderId="120" xfId="1" applyFont="1" applyFill="1" applyBorder="1" applyAlignment="1">
      <alignment horizontal="center" vertical="center"/>
    </xf>
    <xf numFmtId="0" fontId="5" fillId="0" borderId="120" xfId="1" applyFont="1" applyBorder="1" applyAlignment="1">
      <alignment horizontal="left" vertical="center" wrapText="1"/>
    </xf>
    <xf numFmtId="0" fontId="5" fillId="0" borderId="34" xfId="1" applyFont="1" applyBorder="1" applyAlignment="1">
      <alignment horizontal="left" vertical="center" wrapText="1"/>
    </xf>
    <xf numFmtId="0" fontId="5" fillId="0" borderId="81" xfId="1" applyFont="1" applyBorder="1" applyAlignment="1">
      <alignment vertical="center" wrapText="1"/>
    </xf>
    <xf numFmtId="0" fontId="5" fillId="0" borderId="73" xfId="1" applyFont="1" applyBorder="1" applyAlignment="1">
      <alignment vertical="center" wrapText="1"/>
    </xf>
    <xf numFmtId="0" fontId="5" fillId="0" borderId="82" xfId="1" applyFont="1" applyFill="1" applyBorder="1" applyAlignment="1">
      <alignment horizontal="left" vertical="center" wrapText="1"/>
    </xf>
    <xf numFmtId="0" fontId="5" fillId="0" borderId="79" xfId="1" applyFont="1" applyFill="1" applyBorder="1" applyAlignment="1">
      <alignment horizontal="left" vertical="center" wrapText="1"/>
    </xf>
    <xf numFmtId="0" fontId="5" fillId="0" borderId="29" xfId="1" applyFont="1" applyBorder="1" applyAlignment="1">
      <alignment vertical="center" wrapText="1"/>
    </xf>
    <xf numFmtId="0" fontId="5" fillId="2" borderId="15" xfId="1" applyFont="1" applyFill="1" applyBorder="1" applyAlignment="1">
      <alignment horizontal="center" vertical="center"/>
    </xf>
    <xf numFmtId="0" fontId="5" fillId="0" borderId="15" xfId="1" applyFont="1" applyBorder="1" applyAlignment="1">
      <alignment horizontal="left" vertical="center" wrapText="1"/>
    </xf>
    <xf numFmtId="0" fontId="5" fillId="0" borderId="126" xfId="1" applyFont="1" applyBorder="1" applyAlignment="1">
      <alignment horizontal="left" vertical="center" wrapText="1"/>
    </xf>
    <xf numFmtId="0" fontId="5" fillId="0" borderId="158" xfId="1" applyFont="1" applyBorder="1" applyAlignment="1">
      <alignment horizontal="left" vertical="center" wrapText="1"/>
    </xf>
    <xf numFmtId="0" fontId="5" fillId="0" borderId="116" xfId="1" applyFont="1" applyBorder="1" applyAlignment="1">
      <alignment horizontal="left" vertical="center" wrapText="1"/>
    </xf>
    <xf numFmtId="0" fontId="5" fillId="0" borderId="190" xfId="1" applyFont="1" applyBorder="1" applyAlignment="1">
      <alignment vertical="center" wrapText="1"/>
    </xf>
    <xf numFmtId="0" fontId="5" fillId="0" borderId="189" xfId="1" applyFont="1" applyBorder="1" applyAlignment="1">
      <alignment vertical="center" wrapText="1"/>
    </xf>
    <xf numFmtId="0" fontId="5" fillId="0" borderId="37" xfId="1" applyFont="1" applyBorder="1" applyAlignment="1">
      <alignment horizontal="center" vertical="center"/>
    </xf>
    <xf numFmtId="0" fontId="5" fillId="0" borderId="157" xfId="1" applyFont="1" applyBorder="1" applyAlignment="1">
      <alignment horizontal="center" vertical="center"/>
    </xf>
    <xf numFmtId="0" fontId="5" fillId="0" borderId="79" xfId="1" applyFont="1" applyFill="1" applyBorder="1" applyAlignment="1">
      <alignment vertical="center" wrapText="1"/>
    </xf>
    <xf numFmtId="0" fontId="5" fillId="0" borderId="120" xfId="1" applyFont="1" applyBorder="1" applyAlignment="1">
      <alignment vertical="center" wrapText="1"/>
    </xf>
    <xf numFmtId="0" fontId="5" fillId="0" borderId="124" xfId="1" applyFont="1" applyBorder="1" applyAlignment="1">
      <alignment horizontal="left" vertical="center" wrapText="1"/>
    </xf>
    <xf numFmtId="0" fontId="5" fillId="2" borderId="45" xfId="1" applyFont="1" applyFill="1" applyBorder="1" applyAlignment="1">
      <alignment horizontal="center" vertical="center"/>
    </xf>
    <xf numFmtId="0" fontId="5" fillId="2" borderId="126" xfId="1" applyFont="1" applyFill="1" applyBorder="1" applyAlignment="1">
      <alignment horizontal="center" vertical="center"/>
    </xf>
    <xf numFmtId="0" fontId="5" fillId="0" borderId="45" xfId="1" applyFont="1" applyBorder="1" applyAlignment="1">
      <alignment horizontal="left" vertical="center" wrapText="1"/>
    </xf>
    <xf numFmtId="0" fontId="5" fillId="0" borderId="29" xfId="1" applyFont="1" applyBorder="1" applyAlignment="1">
      <alignment horizontal="left" vertical="center" wrapText="1"/>
    </xf>
    <xf numFmtId="0" fontId="5" fillId="0" borderId="111" xfId="1" applyFont="1" applyBorder="1" applyAlignment="1">
      <alignment horizontal="left" vertical="center" wrapText="1"/>
    </xf>
    <xf numFmtId="0" fontId="5" fillId="0" borderId="189" xfId="1" applyFont="1" applyBorder="1" applyAlignment="1">
      <alignment horizontal="center" vertical="center"/>
    </xf>
    <xf numFmtId="0" fontId="5" fillId="2" borderId="195" xfId="1" applyFont="1" applyFill="1" applyBorder="1" applyAlignment="1">
      <alignment horizontal="center" vertical="center"/>
    </xf>
    <xf numFmtId="0" fontId="5" fillId="0" borderId="195" xfId="1" applyFont="1" applyBorder="1" applyAlignment="1">
      <alignment horizontal="left" vertical="center" wrapText="1"/>
    </xf>
    <xf numFmtId="0" fontId="5" fillId="0" borderId="195" xfId="1" applyFont="1" applyBorder="1" applyAlignment="1">
      <alignment vertical="center" wrapText="1"/>
    </xf>
    <xf numFmtId="0" fontId="5" fillId="0" borderId="126" xfId="1" applyFont="1" applyBorder="1" applyAlignment="1">
      <alignment vertical="center" wrapText="1"/>
    </xf>
    <xf numFmtId="0" fontId="5" fillId="0" borderId="120" xfId="1" applyFont="1" applyBorder="1" applyAlignment="1">
      <alignment horizontal="center" vertical="center"/>
    </xf>
    <xf numFmtId="0" fontId="37" fillId="0" borderId="0" xfId="6" applyFont="1">
      <alignment vertical="center"/>
    </xf>
    <xf numFmtId="0" fontId="36" fillId="0" borderId="0" xfId="6" applyFont="1" applyAlignment="1">
      <alignment horizontal="center" vertical="center"/>
    </xf>
    <xf numFmtId="0" fontId="36" fillId="0" borderId="0" xfId="6" applyFont="1" applyBorder="1" applyAlignment="1">
      <alignment horizontal="center" vertical="center"/>
    </xf>
    <xf numFmtId="0" fontId="37" fillId="0" borderId="79" xfId="6" applyFont="1" applyBorder="1" applyAlignment="1">
      <alignment horizontal="center" vertical="center"/>
    </xf>
    <xf numFmtId="0" fontId="37" fillId="0" borderId="79" xfId="6" applyFont="1" applyBorder="1" applyAlignment="1">
      <alignment vertical="center"/>
    </xf>
    <xf numFmtId="0" fontId="37" fillId="0" borderId="0" xfId="6" applyFont="1" applyBorder="1" applyAlignment="1">
      <alignment vertical="center"/>
    </xf>
    <xf numFmtId="0" fontId="34" fillId="0" borderId="0" xfId="7" applyAlignment="1" applyProtection="1">
      <alignment vertical="center"/>
    </xf>
    <xf numFmtId="0" fontId="37" fillId="0" borderId="0" xfId="6" applyFont="1" applyAlignment="1">
      <alignment vertical="center"/>
    </xf>
    <xf numFmtId="0" fontId="3" fillId="3" borderId="79" xfId="1" applyFont="1" applyFill="1" applyBorder="1" applyAlignment="1">
      <alignment horizontal="center" vertical="center" shrinkToFit="1"/>
    </xf>
    <xf numFmtId="0" fontId="5" fillId="0" borderId="0" xfId="1" applyFont="1" applyBorder="1" applyAlignment="1">
      <alignment horizontal="distributed" vertical="center"/>
    </xf>
    <xf numFmtId="0" fontId="8" fillId="0" borderId="0" xfId="1" applyFont="1" applyBorder="1" applyAlignment="1">
      <alignment horizontal="center" vertical="center"/>
    </xf>
    <xf numFmtId="0" fontId="5" fillId="0" borderId="126" xfId="1" applyFont="1" applyBorder="1" applyAlignment="1">
      <alignment vertical="center"/>
    </xf>
    <xf numFmtId="0" fontId="5" fillId="0" borderId="34" xfId="1" applyFont="1" applyBorder="1" applyAlignment="1">
      <alignment vertical="center"/>
    </xf>
    <xf numFmtId="0" fontId="5" fillId="3" borderId="38" xfId="1" applyFont="1" applyFill="1" applyBorder="1" applyAlignment="1">
      <alignment horizontal="center" vertical="center"/>
    </xf>
    <xf numFmtId="0" fontId="5" fillId="3" borderId="15"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158" xfId="1" applyFont="1" applyFill="1" applyBorder="1" applyAlignment="1">
      <alignment horizontal="center" vertical="center"/>
    </xf>
    <xf numFmtId="0" fontId="5" fillId="0" borderId="177" xfId="1" applyFont="1" applyFill="1" applyBorder="1" applyAlignment="1">
      <alignment horizontal="center" vertical="center"/>
    </xf>
    <xf numFmtId="0" fontId="5" fillId="0" borderId="111" xfId="1" applyFont="1" applyFill="1" applyBorder="1" applyAlignment="1">
      <alignment horizontal="center" vertical="center"/>
    </xf>
    <xf numFmtId="0" fontId="5" fillId="0" borderId="202" xfId="1" applyFont="1" applyFill="1" applyBorder="1" applyAlignment="1">
      <alignment horizontal="center" vertical="center"/>
    </xf>
    <xf numFmtId="0" fontId="5" fillId="3" borderId="45" xfId="1" applyFont="1" applyFill="1" applyBorder="1" applyAlignment="1">
      <alignment horizontal="center" vertical="center"/>
    </xf>
    <xf numFmtId="0" fontId="5" fillId="6" borderId="162" xfId="1" applyFont="1" applyFill="1" applyBorder="1" applyAlignment="1">
      <alignment horizontal="center" vertical="center"/>
    </xf>
    <xf numFmtId="0" fontId="5" fillId="0" borderId="109" xfId="1" applyFont="1" applyBorder="1" applyAlignment="1">
      <alignment horizontal="left" vertical="center" wrapText="1"/>
    </xf>
    <xf numFmtId="0" fontId="5" fillId="0" borderId="285" xfId="1" applyFont="1" applyBorder="1" applyAlignment="1">
      <alignment horizontal="center" vertical="center"/>
    </xf>
    <xf numFmtId="0" fontId="5" fillId="0" borderId="274" xfId="1" applyFont="1" applyBorder="1" applyAlignment="1">
      <alignment horizontal="center" vertical="center"/>
    </xf>
    <xf numFmtId="0" fontId="5" fillId="0" borderId="275" xfId="1" applyFont="1" applyBorder="1" applyAlignment="1">
      <alignment horizontal="center" vertical="center"/>
    </xf>
    <xf numFmtId="0" fontId="5" fillId="0" borderId="286" xfId="1" applyFont="1" applyBorder="1" applyAlignment="1">
      <alignment horizontal="center" vertical="center"/>
    </xf>
    <xf numFmtId="0" fontId="5" fillId="0" borderId="287" xfId="1" applyFont="1" applyBorder="1" applyAlignment="1">
      <alignment horizontal="center" vertical="center"/>
    </xf>
    <xf numFmtId="0" fontId="5" fillId="0" borderId="84" xfId="1" applyFont="1" applyFill="1" applyBorder="1" applyAlignment="1">
      <alignment horizontal="left" vertical="center" wrapText="1"/>
    </xf>
    <xf numFmtId="0" fontId="5" fillId="0" borderId="162" xfId="1" applyFont="1" applyFill="1" applyBorder="1" applyAlignment="1">
      <alignment horizontal="left" vertical="center" wrapText="1"/>
    </xf>
    <xf numFmtId="0" fontId="5" fillId="0" borderId="174" xfId="1" applyFont="1" applyFill="1" applyBorder="1" applyAlignment="1">
      <alignment horizontal="left" vertical="center" wrapText="1"/>
    </xf>
    <xf numFmtId="0" fontId="5" fillId="0" borderId="176" xfId="1" applyFont="1" applyFill="1" applyBorder="1" applyAlignment="1">
      <alignment horizontal="left" vertical="center" wrapText="1"/>
    </xf>
    <xf numFmtId="0" fontId="38" fillId="0" borderId="0" xfId="8" applyFont="1"/>
    <xf numFmtId="0" fontId="39" fillId="0" borderId="0" xfId="8" applyFont="1"/>
    <xf numFmtId="0" fontId="40" fillId="0" borderId="0" xfId="8" applyFont="1"/>
    <xf numFmtId="0" fontId="43" fillId="0" borderId="0" xfId="9" applyFont="1"/>
    <xf numFmtId="0" fontId="40" fillId="0" borderId="0" xfId="8" applyFont="1" applyBorder="1"/>
    <xf numFmtId="0" fontId="39" fillId="0" borderId="0" xfId="8" applyFont="1" applyBorder="1"/>
    <xf numFmtId="0" fontId="39" fillId="0" borderId="0" xfId="8" applyFont="1" applyBorder="1" applyAlignment="1">
      <alignment vertical="center"/>
    </xf>
    <xf numFmtId="0" fontId="39" fillId="0" borderId="0" xfId="8" applyFont="1" applyBorder="1" applyAlignment="1">
      <alignment horizontal="center" vertical="center"/>
    </xf>
    <xf numFmtId="0" fontId="39" fillId="0" borderId="120" xfId="8" applyFont="1" applyBorder="1" applyAlignment="1">
      <alignment horizontal="distributed" vertical="center"/>
    </xf>
    <xf numFmtId="0" fontId="39" fillId="0" borderId="120" xfId="8" applyFont="1" applyBorder="1" applyAlignment="1">
      <alignment horizontal="center" vertical="center"/>
    </xf>
    <xf numFmtId="0" fontId="39" fillId="0" borderId="120" xfId="8" applyFont="1" applyBorder="1"/>
    <xf numFmtId="0" fontId="39" fillId="0" borderId="416" xfId="8" applyFont="1" applyBorder="1" applyAlignment="1">
      <alignment horizontal="distributed" vertical="center"/>
    </xf>
    <xf numFmtId="0" fontId="39" fillId="0" borderId="34" xfId="8" applyFont="1" applyBorder="1" applyAlignment="1">
      <alignment horizontal="center" vertical="center"/>
    </xf>
    <xf numFmtId="0" fontId="40" fillId="0" borderId="126" xfId="8" applyFont="1" applyBorder="1" applyAlignment="1">
      <alignment horizontal="right" vertical="center"/>
    </xf>
    <xf numFmtId="0" fontId="43" fillId="0" borderId="416" xfId="8" applyFont="1" applyBorder="1" applyAlignment="1">
      <alignment horizontal="right" vertical="center"/>
    </xf>
    <xf numFmtId="0" fontId="44" fillId="0" borderId="0" xfId="8" applyFont="1"/>
    <xf numFmtId="0" fontId="39" fillId="0" borderId="213" xfId="8" applyFont="1" applyBorder="1" applyAlignment="1"/>
    <xf numFmtId="0" fontId="45" fillId="0" borderId="213" xfId="8" applyFont="1" applyBorder="1" applyAlignment="1"/>
    <xf numFmtId="0" fontId="46" fillId="0" borderId="213" xfId="8" applyFont="1" applyBorder="1" applyAlignment="1"/>
    <xf numFmtId="0" fontId="39" fillId="0" borderId="0" xfId="8" applyFont="1" applyBorder="1" applyAlignment="1">
      <alignment horizontal="distributed" vertical="center"/>
    </xf>
    <xf numFmtId="0" fontId="39" fillId="0" borderId="416" xfId="8" applyFont="1" applyBorder="1" applyAlignment="1">
      <alignment horizontal="center" vertical="center"/>
    </xf>
    <xf numFmtId="0" fontId="46" fillId="0" borderId="0" xfId="8" applyFont="1"/>
    <xf numFmtId="0" fontId="29" fillId="0" borderId="0" xfId="9" applyFont="1"/>
    <xf numFmtId="0" fontId="5" fillId="2" borderId="34" xfId="1" applyFont="1" applyFill="1" applyBorder="1" applyAlignment="1">
      <alignment horizontal="center" vertical="center"/>
    </xf>
    <xf numFmtId="0" fontId="37" fillId="0" borderId="79" xfId="6" applyFont="1" applyBorder="1" applyAlignment="1">
      <alignment horizontal="center" vertical="center"/>
    </xf>
    <xf numFmtId="0" fontId="5" fillId="4" borderId="81" xfId="1" applyFont="1" applyFill="1" applyBorder="1" applyAlignment="1">
      <alignment horizontal="center" vertical="center" wrapText="1"/>
    </xf>
    <xf numFmtId="0" fontId="5" fillId="4" borderId="79" xfId="1" applyFont="1" applyFill="1" applyBorder="1" applyAlignment="1">
      <alignment horizontal="center" vertical="center" wrapText="1"/>
    </xf>
    <xf numFmtId="0" fontId="5" fillId="3" borderId="71" xfId="1" applyFont="1" applyFill="1" applyBorder="1" applyAlignment="1">
      <alignment horizontal="center" vertical="center"/>
    </xf>
    <xf numFmtId="0" fontId="5" fillId="3" borderId="57"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21" xfId="1" applyFont="1" applyFill="1" applyBorder="1" applyAlignment="1">
      <alignment horizontal="center" vertical="center" wrapText="1"/>
    </xf>
    <xf numFmtId="0" fontId="5" fillId="3" borderId="161" xfId="1" applyFont="1" applyFill="1" applyBorder="1" applyAlignment="1">
      <alignment horizontal="center" vertical="center" wrapText="1"/>
    </xf>
    <xf numFmtId="0" fontId="5" fillId="3" borderId="233" xfId="1" applyFont="1" applyFill="1" applyBorder="1" applyAlignment="1">
      <alignment horizontal="center" vertical="center" wrapText="1"/>
    </xf>
    <xf numFmtId="0" fontId="37" fillId="0" borderId="79" xfId="6" applyFont="1" applyBorder="1" applyAlignment="1">
      <alignment vertical="center" wrapText="1"/>
    </xf>
    <xf numFmtId="0" fontId="37" fillId="0" borderId="79" xfId="6" applyFont="1" applyBorder="1" applyAlignment="1">
      <alignment vertical="center"/>
    </xf>
    <xf numFmtId="0" fontId="37" fillId="0" borderId="79" xfId="6" applyFont="1" applyBorder="1" applyAlignment="1">
      <alignment horizontal="center" vertical="center"/>
    </xf>
    <xf numFmtId="0" fontId="37" fillId="0" borderId="0" xfId="6" applyFont="1" applyAlignment="1">
      <alignment vertical="center"/>
    </xf>
    <xf numFmtId="0" fontId="36" fillId="0" borderId="0" xfId="6" applyFont="1" applyAlignment="1">
      <alignment horizontal="center" vertical="center"/>
    </xf>
    <xf numFmtId="0" fontId="5" fillId="0" borderId="34" xfId="1" applyFont="1" applyBorder="1" applyAlignment="1">
      <alignment horizontal="left" vertical="center" wrapText="1"/>
    </xf>
    <xf numFmtId="0" fontId="5" fillId="0" borderId="126" xfId="1" applyFont="1" applyBorder="1" applyAlignment="1">
      <alignment horizontal="left" vertical="center" wrapText="1"/>
    </xf>
    <xf numFmtId="0" fontId="5" fillId="2" borderId="34" xfId="1" applyFont="1" applyFill="1" applyBorder="1" applyAlignment="1">
      <alignment horizontal="center" vertical="center"/>
    </xf>
    <xf numFmtId="0" fontId="5" fillId="2" borderId="126" xfId="1" applyFont="1" applyFill="1" applyBorder="1" applyAlignment="1">
      <alignment horizontal="center" vertical="center"/>
    </xf>
    <xf numFmtId="0" fontId="9" fillId="2" borderId="79" xfId="1" applyFont="1" applyFill="1" applyBorder="1" applyAlignment="1">
      <alignment horizontal="center" vertical="center"/>
    </xf>
    <xf numFmtId="0" fontId="5" fillId="2" borderId="79" xfId="1" applyFont="1" applyFill="1" applyBorder="1" applyAlignment="1">
      <alignment horizontal="center" vertical="center"/>
    </xf>
    <xf numFmtId="0" fontId="5" fillId="6" borderId="79" xfId="1" applyFont="1" applyFill="1" applyBorder="1" applyAlignment="1">
      <alignment horizontal="center" vertical="center" shrinkToFit="1"/>
    </xf>
    <xf numFmtId="0" fontId="8" fillId="0" borderId="216" xfId="1" applyFont="1" applyBorder="1" applyAlignment="1">
      <alignment horizontal="left" vertical="center"/>
    </xf>
    <xf numFmtId="0" fontId="8" fillId="0" borderId="245" xfId="1" applyFont="1" applyBorder="1" applyAlignment="1">
      <alignment horizontal="left" vertical="center"/>
    </xf>
    <xf numFmtId="0" fontId="8" fillId="0" borderId="210" xfId="1" applyFont="1" applyBorder="1" applyAlignment="1">
      <alignment horizontal="left" vertical="center"/>
    </xf>
    <xf numFmtId="0" fontId="10" fillId="0" borderId="0" xfId="1" applyFont="1" applyBorder="1" applyAlignment="1">
      <alignment horizontal="center" vertical="center" wrapText="1"/>
    </xf>
    <xf numFmtId="0" fontId="5" fillId="2" borderId="45" xfId="1" applyFont="1" applyFill="1" applyBorder="1" applyAlignment="1">
      <alignment horizontal="center" vertical="center"/>
    </xf>
    <xf numFmtId="0" fontId="5" fillId="2" borderId="15" xfId="1" applyFont="1" applyFill="1" applyBorder="1" applyAlignment="1">
      <alignment horizontal="center" vertical="center"/>
    </xf>
    <xf numFmtId="0" fontId="5" fillId="0" borderId="45" xfId="1" applyFont="1" applyBorder="1" applyAlignment="1">
      <alignment horizontal="left" vertical="center" wrapText="1"/>
    </xf>
    <xf numFmtId="0" fontId="5" fillId="0" borderId="15" xfId="1" applyFont="1" applyBorder="1" applyAlignment="1">
      <alignment horizontal="left" vertical="center" wrapText="1"/>
    </xf>
    <xf numFmtId="0" fontId="5" fillId="0" borderId="120" xfId="1" applyFont="1" applyBorder="1" applyAlignment="1">
      <alignment horizontal="left" vertical="center" wrapText="1"/>
    </xf>
    <xf numFmtId="0" fontId="5" fillId="0" borderId="29" xfId="1" applyFont="1" applyBorder="1" applyAlignment="1">
      <alignment horizontal="center" vertical="center"/>
    </xf>
    <xf numFmtId="0" fontId="5" fillId="2" borderId="195" xfId="1" applyFont="1" applyFill="1" applyBorder="1" applyAlignment="1">
      <alignment horizontal="center" vertical="center"/>
    </xf>
    <xf numFmtId="0" fontId="5" fillId="0" borderId="195" xfId="1" applyFont="1" applyBorder="1" applyAlignment="1">
      <alignment horizontal="left" vertical="center" wrapText="1"/>
    </xf>
    <xf numFmtId="0" fontId="8" fillId="0" borderId="79" xfId="1" applyFont="1" applyBorder="1" applyAlignment="1">
      <alignment horizontal="left" vertical="center"/>
    </xf>
    <xf numFmtId="0" fontId="5" fillId="0" borderId="155" xfId="1" applyFont="1" applyBorder="1" applyAlignment="1">
      <alignment horizontal="left" vertical="center" wrapText="1"/>
    </xf>
    <xf numFmtId="0" fontId="5" fillId="0" borderId="156" xfId="1" applyFont="1" applyBorder="1" applyAlignment="1">
      <alignment horizontal="left" vertical="center" wrapText="1"/>
    </xf>
    <xf numFmtId="0" fontId="5" fillId="0" borderId="226" xfId="1" applyFont="1" applyBorder="1" applyAlignment="1">
      <alignment horizontal="left" vertical="center" wrapText="1"/>
    </xf>
    <xf numFmtId="0" fontId="5" fillId="0" borderId="221" xfId="1" applyFont="1" applyBorder="1" applyAlignment="1">
      <alignment horizontal="left" vertical="center" wrapText="1"/>
    </xf>
    <xf numFmtId="0" fontId="5" fillId="0" borderId="146" xfId="1" applyFont="1" applyBorder="1" applyAlignment="1">
      <alignment horizontal="left" vertical="center" wrapText="1"/>
    </xf>
    <xf numFmtId="0" fontId="5" fillId="0" borderId="126" xfId="1" applyFont="1" applyBorder="1" applyAlignment="1">
      <alignment vertical="center" wrapText="1"/>
    </xf>
    <xf numFmtId="0" fontId="8" fillId="0" borderId="122" xfId="1" applyFont="1" applyBorder="1" applyAlignment="1">
      <alignment horizontal="left" vertical="center"/>
    </xf>
    <xf numFmtId="0" fontId="8" fillId="0" borderId="203" xfId="1" applyFont="1" applyBorder="1" applyAlignment="1">
      <alignment horizontal="left" vertical="center"/>
    </xf>
    <xf numFmtId="0" fontId="5" fillId="2" borderId="156" xfId="1" applyFont="1" applyFill="1" applyBorder="1" applyAlignment="1">
      <alignment horizontal="center" vertical="center"/>
    </xf>
    <xf numFmtId="0" fontId="5" fillId="0" borderId="189" xfId="1" applyFont="1" applyBorder="1" applyAlignment="1">
      <alignment horizontal="left" vertical="center" wrapText="1"/>
    </xf>
    <xf numFmtId="0" fontId="5" fillId="0" borderId="120" xfId="1" applyFont="1" applyBorder="1" applyAlignment="1">
      <alignment horizontal="center" vertical="center"/>
    </xf>
    <xf numFmtId="0" fontId="5" fillId="0" borderId="195" xfId="1" applyFont="1" applyBorder="1" applyAlignment="1">
      <alignment horizontal="center" vertical="center"/>
    </xf>
    <xf numFmtId="0" fontId="5" fillId="2" borderId="120" xfId="1" applyFont="1" applyFill="1" applyBorder="1" applyAlignment="1">
      <alignment horizontal="center" vertical="center"/>
    </xf>
    <xf numFmtId="0" fontId="5" fillId="0" borderId="120" xfId="1" applyFont="1" applyBorder="1" applyAlignment="1">
      <alignment vertical="center" wrapText="1"/>
    </xf>
    <xf numFmtId="0" fontId="5" fillId="0" borderId="206" xfId="1" applyFont="1" applyBorder="1" applyAlignment="1">
      <alignment horizontal="left" vertical="center" wrapText="1"/>
    </xf>
    <xf numFmtId="0" fontId="5" fillId="0" borderId="195" xfId="1" applyFont="1" applyBorder="1" applyAlignment="1">
      <alignment vertical="center" wrapText="1"/>
    </xf>
    <xf numFmtId="0" fontId="5" fillId="2" borderId="243" xfId="1" applyFont="1" applyFill="1" applyBorder="1" applyAlignment="1">
      <alignment horizontal="center" vertical="center"/>
    </xf>
    <xf numFmtId="0" fontId="5" fillId="2" borderId="241" xfId="1" applyFont="1" applyFill="1" applyBorder="1" applyAlignment="1">
      <alignment horizontal="center" vertical="center"/>
    </xf>
    <xf numFmtId="49" fontId="5" fillId="2" borderId="34"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0" fontId="5" fillId="0" borderId="122" xfId="1" applyFont="1" applyBorder="1" applyAlignment="1">
      <alignment horizontal="left" vertical="center" wrapText="1"/>
    </xf>
    <xf numFmtId="0" fontId="5" fillId="0" borderId="1" xfId="1" applyFont="1" applyBorder="1" applyAlignment="1">
      <alignment horizontal="left" vertical="center" wrapText="1"/>
    </xf>
    <xf numFmtId="0" fontId="5" fillId="0" borderId="212" xfId="1" applyFont="1" applyBorder="1" applyAlignment="1">
      <alignment horizontal="left" vertical="center" wrapText="1"/>
    </xf>
    <xf numFmtId="0" fontId="5" fillId="0" borderId="29" xfId="1" applyFont="1" applyBorder="1" applyAlignment="1">
      <alignment vertical="center" wrapText="1"/>
    </xf>
    <xf numFmtId="0" fontId="5" fillId="0" borderId="154" xfId="1" applyFont="1" applyBorder="1" applyAlignment="1">
      <alignment horizontal="left" vertical="center" wrapText="1"/>
    </xf>
    <xf numFmtId="0" fontId="5" fillId="0" borderId="29" xfId="1" applyFont="1" applyBorder="1" applyAlignment="1">
      <alignment horizontal="left" vertical="center" wrapText="1"/>
    </xf>
    <xf numFmtId="0" fontId="5" fillId="0" borderId="154" xfId="1" applyFont="1" applyBorder="1" applyAlignment="1">
      <alignment vertical="center" wrapText="1"/>
    </xf>
    <xf numFmtId="0" fontId="5" fillId="0" borderId="34" xfId="1" applyFont="1" applyBorder="1" applyAlignment="1">
      <alignment vertical="center" wrapText="1"/>
    </xf>
    <xf numFmtId="0" fontId="5" fillId="0" borderId="299" xfId="1" applyFont="1" applyBorder="1" applyAlignment="1">
      <alignment vertical="center" wrapText="1"/>
    </xf>
    <xf numFmtId="0" fontId="5" fillId="0" borderId="300" xfId="1" applyFont="1" applyBorder="1" applyAlignment="1">
      <alignment vertical="center" wrapText="1"/>
    </xf>
    <xf numFmtId="0" fontId="5" fillId="0" borderId="166" xfId="1" applyFont="1" applyBorder="1" applyAlignment="1">
      <alignment vertical="center" wrapText="1"/>
    </xf>
    <xf numFmtId="0" fontId="5" fillId="0" borderId="166" xfId="1" applyFont="1" applyBorder="1" applyAlignment="1">
      <alignment horizontal="left" vertical="center" wrapText="1"/>
    </xf>
    <xf numFmtId="49" fontId="5" fillId="2" borderId="126" xfId="1" applyNumberFormat="1" applyFont="1" applyFill="1" applyBorder="1" applyAlignment="1">
      <alignment horizontal="center" vertical="center" wrapText="1"/>
    </xf>
    <xf numFmtId="0" fontId="5" fillId="0" borderId="231" xfId="1" applyFont="1" applyBorder="1" applyAlignment="1">
      <alignment vertical="center" wrapText="1"/>
    </xf>
    <xf numFmtId="0" fontId="5" fillId="0" borderId="232" xfId="1" applyFont="1" applyBorder="1" applyAlignment="1">
      <alignment vertical="center" wrapText="1"/>
    </xf>
    <xf numFmtId="49" fontId="5" fillId="2" borderId="227" xfId="1" applyNumberFormat="1" applyFont="1" applyFill="1" applyBorder="1" applyAlignment="1">
      <alignment horizontal="center" vertical="center" wrapText="1"/>
    </xf>
    <xf numFmtId="49" fontId="5" fillId="2" borderId="220" xfId="1" applyNumberFormat="1" applyFont="1" applyFill="1" applyBorder="1" applyAlignment="1">
      <alignment horizontal="center" vertical="center" wrapText="1"/>
    </xf>
    <xf numFmtId="49" fontId="5" fillId="2" borderId="218" xfId="1" applyNumberFormat="1" applyFont="1" applyFill="1" applyBorder="1" applyAlignment="1">
      <alignment horizontal="center" vertical="center" wrapText="1"/>
    </xf>
    <xf numFmtId="49" fontId="5" fillId="2" borderId="45" xfId="1" applyNumberFormat="1" applyFont="1" applyFill="1" applyBorder="1" applyAlignment="1">
      <alignment horizontal="center" vertical="center" wrapText="1"/>
    </xf>
    <xf numFmtId="0" fontId="5" fillId="0" borderId="189" xfId="1" applyFont="1" applyBorder="1" applyAlignment="1">
      <alignment horizontal="center" vertical="center"/>
    </xf>
    <xf numFmtId="0" fontId="5" fillId="0" borderId="45" xfId="1" applyFont="1" applyFill="1" applyBorder="1" applyAlignment="1">
      <alignment horizontal="left" vertical="center" wrapText="1"/>
    </xf>
    <xf numFmtId="0" fontId="5" fillId="0" borderId="15" xfId="1" applyFont="1" applyFill="1" applyBorder="1" applyAlignment="1">
      <alignment horizontal="left" vertical="center" wrapText="1"/>
    </xf>
    <xf numFmtId="0" fontId="5" fillId="0" borderId="126" xfId="1"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89" xfId="1" applyFont="1" applyBorder="1" applyAlignment="1">
      <alignment vertical="center" wrapText="1"/>
    </xf>
    <xf numFmtId="0" fontId="5" fillId="0" borderId="111" xfId="1" applyFont="1" applyBorder="1" applyAlignment="1">
      <alignment horizontal="left" vertical="center" wrapText="1"/>
    </xf>
    <xf numFmtId="0" fontId="5" fillId="0" borderId="158" xfId="1" applyFont="1" applyBorder="1" applyAlignment="1">
      <alignment horizontal="left" vertical="center" wrapText="1"/>
    </xf>
    <xf numFmtId="0" fontId="5" fillId="2" borderId="120" xfId="1" applyFont="1" applyFill="1" applyBorder="1" applyAlignment="1">
      <alignment horizontal="center" vertical="center" wrapText="1"/>
    </xf>
    <xf numFmtId="0" fontId="5" fillId="0" borderId="120" xfId="2" applyFont="1" applyBorder="1" applyAlignment="1">
      <alignment horizontal="left" vertical="center" wrapText="1"/>
    </xf>
    <xf numFmtId="0" fontId="5" fillId="0" borderId="120" xfId="2" applyFont="1" applyBorder="1" applyAlignment="1">
      <alignment vertical="center" wrapText="1"/>
    </xf>
    <xf numFmtId="0" fontId="5" fillId="0" borderId="124" xfId="1" applyFont="1" applyBorder="1" applyAlignment="1">
      <alignment horizontal="left" vertical="center" wrapText="1"/>
    </xf>
    <xf numFmtId="0" fontId="5" fillId="2" borderId="207" xfId="1" applyFont="1" applyFill="1" applyBorder="1" applyAlignment="1">
      <alignment horizontal="center" vertical="center" wrapText="1"/>
    </xf>
    <xf numFmtId="0" fontId="5" fillId="2" borderId="206" xfId="1" applyFont="1" applyFill="1" applyBorder="1" applyAlignment="1">
      <alignment horizontal="center" vertical="center" wrapText="1"/>
    </xf>
    <xf numFmtId="0" fontId="5" fillId="0" borderId="81" xfId="2" applyFont="1" applyFill="1" applyBorder="1" applyAlignment="1">
      <alignment horizontal="left" vertical="center" wrapText="1"/>
    </xf>
    <xf numFmtId="0" fontId="5" fillId="0" borderId="79" xfId="2" applyFont="1" applyFill="1" applyBorder="1" applyAlignment="1">
      <alignment horizontal="left" vertical="center" wrapText="1"/>
    </xf>
    <xf numFmtId="0" fontId="5" fillId="0" borderId="81" xfId="0" applyFont="1" applyFill="1" applyBorder="1" applyAlignment="1">
      <alignment horizontal="left" vertical="center" wrapText="1"/>
    </xf>
    <xf numFmtId="0" fontId="5" fillId="0" borderId="120" xfId="1" applyFont="1" applyBorder="1" applyAlignment="1">
      <alignment vertical="center"/>
    </xf>
    <xf numFmtId="0" fontId="5" fillId="0" borderId="25" xfId="1" applyFont="1" applyBorder="1" applyAlignment="1">
      <alignment vertical="center" wrapText="1"/>
    </xf>
    <xf numFmtId="0" fontId="5" fillId="0" borderId="114" xfId="1" applyFont="1" applyBorder="1" applyAlignment="1">
      <alignment vertical="center" wrapText="1"/>
    </xf>
    <xf numFmtId="0" fontId="5" fillId="0" borderId="27" xfId="1" applyFont="1" applyBorder="1" applyAlignment="1">
      <alignment vertical="center" wrapText="1"/>
    </xf>
    <xf numFmtId="0" fontId="5" fillId="5" borderId="32" xfId="1" applyFont="1" applyFill="1" applyBorder="1" applyAlignment="1">
      <alignment vertical="center" wrapText="1"/>
    </xf>
    <xf numFmtId="0" fontId="5" fillId="5" borderId="31" xfId="1" applyFont="1" applyFill="1" applyBorder="1" applyAlignment="1">
      <alignment vertical="center" wrapText="1"/>
    </xf>
    <xf numFmtId="0" fontId="5" fillId="5" borderId="26" xfId="1" applyFont="1" applyFill="1" applyBorder="1" applyAlignment="1">
      <alignment vertical="center" wrapText="1"/>
    </xf>
    <xf numFmtId="0" fontId="5" fillId="5" borderId="25" xfId="1" applyFont="1" applyFill="1" applyBorder="1" applyAlignment="1">
      <alignment vertical="center" wrapText="1"/>
    </xf>
    <xf numFmtId="0" fontId="5" fillId="5" borderId="14" xfId="1" applyFont="1" applyFill="1" applyBorder="1" applyAlignment="1">
      <alignment vertical="center" wrapText="1"/>
    </xf>
    <xf numFmtId="0" fontId="5" fillId="5" borderId="22" xfId="1" applyFont="1" applyFill="1" applyBorder="1" applyAlignment="1">
      <alignment vertical="center" wrapText="1"/>
    </xf>
    <xf numFmtId="0" fontId="5" fillId="5" borderId="30" xfId="1" applyFont="1" applyFill="1" applyBorder="1" applyAlignment="1">
      <alignment vertical="center" wrapText="1"/>
    </xf>
    <xf numFmtId="0" fontId="5" fillId="5" borderId="29" xfId="1" applyFont="1" applyFill="1" applyBorder="1" applyAlignment="1">
      <alignment vertical="center" wrapText="1"/>
    </xf>
    <xf numFmtId="0" fontId="5" fillId="5" borderId="166" xfId="1" applyFont="1" applyFill="1" applyBorder="1" applyAlignment="1">
      <alignment vertical="center" wrapText="1"/>
    </xf>
    <xf numFmtId="0" fontId="5" fillId="0" borderId="37" xfId="1" applyFont="1" applyBorder="1" applyAlignment="1">
      <alignment horizontal="center" vertical="center"/>
    </xf>
    <xf numFmtId="0" fontId="5" fillId="0" borderId="157" xfId="1" applyFont="1" applyBorder="1" applyAlignment="1">
      <alignment horizontal="center" vertical="center"/>
    </xf>
    <xf numFmtId="0" fontId="5" fillId="0" borderId="79" xfId="1" applyFont="1" applyFill="1" applyBorder="1" applyAlignment="1">
      <alignment vertical="center" wrapText="1"/>
    </xf>
    <xf numFmtId="0" fontId="5" fillId="0" borderId="143" xfId="1" applyFont="1" applyBorder="1" applyAlignment="1">
      <alignment vertical="center" wrapText="1"/>
    </xf>
    <xf numFmtId="0" fontId="5" fillId="0" borderId="79" xfId="1" applyFont="1" applyBorder="1" applyAlignment="1">
      <alignment vertical="center" wrapText="1"/>
    </xf>
    <xf numFmtId="0" fontId="5" fillId="0" borderId="148" xfId="1" applyFont="1" applyBorder="1" applyAlignment="1">
      <alignment vertical="center" wrapText="1"/>
    </xf>
    <xf numFmtId="0" fontId="5" fillId="0" borderId="73" xfId="1" applyFont="1" applyBorder="1" applyAlignment="1">
      <alignment vertical="center" wrapText="1"/>
    </xf>
    <xf numFmtId="0" fontId="5" fillId="0" borderId="104" xfId="1" applyFont="1" applyBorder="1" applyAlignment="1">
      <alignment vertical="center" wrapText="1"/>
    </xf>
    <xf numFmtId="0" fontId="5" fillId="0" borderId="64" xfId="1" applyFont="1" applyBorder="1" applyAlignment="1">
      <alignment horizontal="left" vertical="top" wrapText="1"/>
    </xf>
    <xf numFmtId="0" fontId="5" fillId="0" borderId="63" xfId="1" applyFont="1" applyBorder="1" applyAlignment="1">
      <alignment horizontal="left" vertical="top" wrapText="1"/>
    </xf>
    <xf numFmtId="0" fontId="5" fillId="0" borderId="142" xfId="1" applyFont="1" applyBorder="1" applyAlignment="1">
      <alignment horizontal="left" vertical="top" wrapText="1"/>
    </xf>
    <xf numFmtId="0" fontId="5" fillId="0" borderId="410" xfId="1" applyFont="1" applyBorder="1" applyAlignment="1">
      <alignment horizontal="left" vertical="top" wrapText="1"/>
    </xf>
    <xf numFmtId="0" fontId="5" fillId="0" borderId="145" xfId="1" applyFont="1" applyFill="1" applyBorder="1" applyAlignment="1">
      <alignment vertical="center" wrapText="1"/>
    </xf>
    <xf numFmtId="0" fontId="5" fillId="0" borderId="82" xfId="1" applyFont="1" applyFill="1" applyBorder="1" applyAlignment="1">
      <alignment vertical="center" wrapText="1"/>
    </xf>
    <xf numFmtId="0" fontId="5" fillId="0" borderId="143" xfId="1" applyFont="1" applyFill="1" applyBorder="1" applyAlignment="1">
      <alignment vertical="center" wrapText="1"/>
    </xf>
    <xf numFmtId="0" fontId="5" fillId="0" borderId="104" xfId="1" applyFont="1" applyFill="1" applyBorder="1" applyAlignment="1">
      <alignment vertical="center" wrapText="1"/>
    </xf>
    <xf numFmtId="0" fontId="5" fillId="0" borderId="64" xfId="1" applyFont="1" applyFill="1" applyBorder="1" applyAlignment="1">
      <alignment horizontal="left" vertical="top" wrapText="1"/>
    </xf>
    <xf numFmtId="0" fontId="5" fillId="0" borderId="63" xfId="1" applyFont="1" applyFill="1" applyBorder="1" applyAlignment="1">
      <alignment horizontal="left" vertical="top" wrapText="1"/>
    </xf>
    <xf numFmtId="0" fontId="5" fillId="0" borderId="142" xfId="1" applyFont="1" applyFill="1" applyBorder="1" applyAlignment="1">
      <alignment horizontal="left" vertical="top" wrapText="1"/>
    </xf>
    <xf numFmtId="0" fontId="5" fillId="0" borderId="410" xfId="1" applyFont="1" applyFill="1" applyBorder="1" applyAlignment="1">
      <alignment horizontal="left" vertical="top" wrapText="1"/>
    </xf>
    <xf numFmtId="0" fontId="5" fillId="0" borderId="64" xfId="1" applyFont="1" applyFill="1" applyBorder="1" applyAlignment="1">
      <alignment horizontal="left" vertical="center" wrapText="1"/>
    </xf>
    <xf numFmtId="0" fontId="5" fillId="0" borderId="63" xfId="1" applyFont="1" applyFill="1" applyBorder="1" applyAlignment="1">
      <alignment horizontal="left" vertical="center" wrapText="1"/>
    </xf>
    <xf numFmtId="0" fontId="5" fillId="0" borderId="142" xfId="1" applyFont="1" applyFill="1" applyBorder="1" applyAlignment="1">
      <alignment horizontal="left" vertical="center" wrapText="1"/>
    </xf>
    <xf numFmtId="0" fontId="5" fillId="0" borderId="410" xfId="1" applyFont="1" applyFill="1" applyBorder="1" applyAlignment="1">
      <alignment horizontal="left" vertical="center" wrapText="1"/>
    </xf>
    <xf numFmtId="0" fontId="5" fillId="0" borderId="102" xfId="1" applyFont="1" applyBorder="1" applyAlignment="1">
      <alignment vertical="center" wrapText="1"/>
    </xf>
    <xf numFmtId="0" fontId="5" fillId="0" borderId="98" xfId="1" applyFont="1" applyBorder="1" applyAlignment="1">
      <alignment vertical="center" wrapText="1"/>
    </xf>
    <xf numFmtId="0" fontId="5" fillId="0" borderId="96" xfId="1" applyFont="1" applyBorder="1" applyAlignment="1">
      <alignment vertical="center" wrapText="1"/>
    </xf>
    <xf numFmtId="0" fontId="5" fillId="0" borderId="92" xfId="1" applyFont="1" applyBorder="1" applyAlignment="1">
      <alignment vertical="center" wrapText="1"/>
    </xf>
    <xf numFmtId="0" fontId="5" fillId="0" borderId="398" xfId="1" applyFont="1" applyBorder="1" applyAlignment="1">
      <alignment vertical="center" wrapText="1"/>
    </xf>
    <xf numFmtId="0" fontId="5" fillId="0" borderId="399" xfId="1" applyFont="1" applyBorder="1" applyAlignment="1">
      <alignment vertical="center" wrapText="1"/>
    </xf>
    <xf numFmtId="0" fontId="5" fillId="0" borderId="100" xfId="1" applyFont="1" applyBorder="1" applyAlignment="1">
      <alignment vertical="center" wrapText="1"/>
    </xf>
    <xf numFmtId="0" fontId="5" fillId="0" borderId="99" xfId="1" applyFont="1" applyBorder="1" applyAlignment="1">
      <alignment vertical="center" wrapText="1"/>
    </xf>
    <xf numFmtId="0" fontId="5" fillId="0" borderId="94" xfId="1" applyFont="1" applyBorder="1" applyAlignment="1">
      <alignment vertical="center" wrapText="1"/>
    </xf>
    <xf numFmtId="0" fontId="5" fillId="0" borderId="93" xfId="1" applyFont="1" applyBorder="1" applyAlignment="1">
      <alignment vertical="center" wrapText="1"/>
    </xf>
    <xf numFmtId="0" fontId="5" fillId="0" borderId="400" xfId="1" applyFont="1" applyBorder="1" applyAlignment="1">
      <alignment vertical="center" wrapText="1"/>
    </xf>
    <xf numFmtId="0" fontId="5" fillId="0" borderId="401" xfId="1" applyFont="1" applyBorder="1" applyAlignment="1">
      <alignment vertical="center" wrapText="1"/>
    </xf>
    <xf numFmtId="0" fontId="5" fillId="0" borderId="108" xfId="1" applyFont="1" applyBorder="1" applyAlignment="1">
      <alignment vertical="center" wrapText="1"/>
    </xf>
    <xf numFmtId="0" fontId="5" fillId="0" borderId="105" xfId="1" applyFont="1" applyBorder="1" applyAlignment="1">
      <alignment vertical="center" wrapText="1"/>
    </xf>
    <xf numFmtId="0" fontId="5" fillId="0" borderId="107" xfId="1" applyFont="1" applyBorder="1" applyAlignment="1">
      <alignment vertical="center" wrapText="1"/>
    </xf>
    <xf numFmtId="0" fontId="5" fillId="0" borderId="106" xfId="1" applyFont="1" applyBorder="1" applyAlignment="1">
      <alignment vertical="center" wrapText="1"/>
    </xf>
    <xf numFmtId="0" fontId="5" fillId="0" borderId="37" xfId="1" applyFont="1" applyBorder="1" applyAlignment="1">
      <alignment vertical="center" wrapText="1"/>
    </xf>
    <xf numFmtId="0" fontId="5" fillId="0" borderId="157" xfId="1" applyFont="1" applyBorder="1" applyAlignment="1">
      <alignment vertical="center" wrapText="1"/>
    </xf>
    <xf numFmtId="0" fontId="5" fillId="2" borderId="193" xfId="1" applyFont="1" applyFill="1" applyBorder="1" applyAlignment="1">
      <alignment horizontal="center" vertical="center"/>
    </xf>
    <xf numFmtId="0" fontId="5" fillId="2" borderId="37" xfId="1" applyFont="1" applyFill="1" applyBorder="1" applyAlignment="1">
      <alignment horizontal="center" vertical="center"/>
    </xf>
    <xf numFmtId="0" fontId="5" fillId="0" borderId="193" xfId="1" applyFont="1" applyBorder="1" applyAlignment="1">
      <alignment horizontal="left" vertical="center" wrapText="1"/>
    </xf>
    <xf numFmtId="0" fontId="5" fillId="0" borderId="37" xfId="1" applyFont="1" applyBorder="1" applyAlignment="1">
      <alignment horizontal="left" vertical="center" wrapText="1"/>
    </xf>
    <xf numFmtId="0" fontId="5" fillId="0" borderId="192" xfId="1" applyFont="1" applyBorder="1" applyAlignment="1">
      <alignment vertical="center" wrapText="1"/>
    </xf>
    <xf numFmtId="0" fontId="5" fillId="0" borderId="24" xfId="1" applyFont="1" applyBorder="1" applyAlignment="1">
      <alignment vertical="center" wrapText="1"/>
    </xf>
    <xf numFmtId="0" fontId="5" fillId="0" borderId="192" xfId="1" applyFont="1" applyBorder="1" applyAlignment="1">
      <alignment horizontal="center" vertical="center"/>
    </xf>
    <xf numFmtId="0" fontId="5" fillId="0" borderId="24" xfId="1" applyFont="1" applyBorder="1" applyAlignment="1">
      <alignment horizontal="center" vertical="center"/>
    </xf>
    <xf numFmtId="0" fontId="5" fillId="0" borderId="191" xfId="1" applyFont="1" applyBorder="1" applyAlignment="1">
      <alignment horizontal="center" vertical="center"/>
    </xf>
    <xf numFmtId="0" fontId="5" fillId="0" borderId="23" xfId="1" applyFont="1" applyBorder="1" applyAlignment="1">
      <alignment horizontal="center" vertical="center"/>
    </xf>
    <xf numFmtId="0" fontId="5" fillId="0" borderId="141" xfId="1" applyFont="1" applyBorder="1" applyAlignment="1">
      <alignment vertical="center" wrapText="1"/>
    </xf>
    <xf numFmtId="0" fontId="5" fillId="0" borderId="138" xfId="1" applyFont="1" applyBorder="1" applyAlignment="1">
      <alignment vertical="center" wrapText="1"/>
    </xf>
    <xf numFmtId="0" fontId="5" fillId="0" borderId="90" xfId="1" applyFont="1" applyBorder="1" applyAlignment="1">
      <alignment vertical="center" wrapText="1"/>
    </xf>
    <xf numFmtId="0" fontId="5" fillId="0" borderId="86" xfId="1" applyFont="1" applyBorder="1" applyAlignment="1">
      <alignment vertical="center" wrapText="1"/>
    </xf>
    <xf numFmtId="0" fontId="5" fillId="0" borderId="140" xfId="1" applyFont="1" applyBorder="1" applyAlignment="1">
      <alignment vertical="center" wrapText="1"/>
    </xf>
    <xf numFmtId="0" fontId="5" fillId="0" borderId="139" xfId="1" applyFont="1" applyBorder="1" applyAlignment="1">
      <alignment vertical="center" wrapText="1"/>
    </xf>
    <xf numFmtId="0" fontId="5" fillId="0" borderId="88" xfId="1" applyFont="1" applyBorder="1" applyAlignment="1">
      <alignment vertical="center" wrapText="1"/>
    </xf>
    <xf numFmtId="0" fontId="5" fillId="0" borderId="87" xfId="1" applyFont="1" applyBorder="1" applyAlignment="1">
      <alignment vertical="center" wrapText="1"/>
    </xf>
    <xf numFmtId="0" fontId="5" fillId="0" borderId="135" xfId="1" applyFont="1" applyBorder="1" applyAlignment="1">
      <alignment horizontal="left" vertical="center" wrapText="1"/>
    </xf>
    <xf numFmtId="0" fontId="5" fillId="0" borderId="190" xfId="1" applyFont="1" applyBorder="1" applyAlignment="1">
      <alignment vertical="center" wrapText="1"/>
    </xf>
    <xf numFmtId="0" fontId="5" fillId="0" borderId="188" xfId="1" applyFont="1" applyBorder="1" applyAlignment="1">
      <alignment horizontal="left" vertical="center" wrapText="1"/>
    </xf>
    <xf numFmtId="0" fontId="5" fillId="0" borderId="132" xfId="1" applyFont="1" applyBorder="1" applyAlignment="1">
      <alignment horizontal="left" vertical="center" wrapText="1"/>
    </xf>
    <xf numFmtId="0" fontId="5" fillId="0" borderId="59" xfId="1" applyFont="1" applyBorder="1" applyAlignment="1">
      <alignment vertical="center" wrapText="1"/>
    </xf>
    <xf numFmtId="0" fontId="5" fillId="0" borderId="186" xfId="1" applyFont="1" applyBorder="1" applyAlignment="1">
      <alignment vertical="center" wrapText="1"/>
    </xf>
    <xf numFmtId="0" fontId="5" fillId="0" borderId="53" xfId="1" applyFont="1" applyBorder="1" applyAlignment="1">
      <alignment vertical="center" wrapText="1"/>
    </xf>
    <xf numFmtId="0" fontId="5" fillId="0" borderId="134" xfId="1" applyFont="1" applyBorder="1" applyAlignment="1">
      <alignment vertical="center" wrapText="1"/>
    </xf>
    <xf numFmtId="0" fontId="5" fillId="0" borderId="183" xfId="1" applyFont="1" applyBorder="1" applyAlignment="1">
      <alignment vertical="center" wrapText="1"/>
    </xf>
    <xf numFmtId="0" fontId="5" fillId="0" borderId="128" xfId="1" applyFont="1" applyBorder="1" applyAlignment="1">
      <alignment vertical="center" wrapText="1"/>
    </xf>
    <xf numFmtId="0" fontId="5" fillId="0" borderId="68" xfId="1" applyFont="1" applyBorder="1" applyAlignment="1">
      <alignment vertical="center" wrapText="1"/>
    </xf>
    <xf numFmtId="0" fontId="5" fillId="0" borderId="185" xfId="1" applyFont="1" applyBorder="1" applyAlignment="1">
      <alignment vertical="center" wrapText="1"/>
    </xf>
    <xf numFmtId="0" fontId="5" fillId="0" borderId="55" xfId="1" applyFont="1" applyBorder="1" applyAlignment="1">
      <alignment vertical="center" wrapText="1"/>
    </xf>
    <xf numFmtId="0" fontId="5" fillId="0" borderId="150" xfId="1" applyFont="1" applyBorder="1" applyAlignment="1">
      <alignment vertical="center" wrapText="1"/>
    </xf>
    <xf numFmtId="0" fontId="5" fillId="0" borderId="77" xfId="1" applyFont="1" applyBorder="1" applyAlignment="1">
      <alignment vertical="center" wrapText="1"/>
    </xf>
    <xf numFmtId="0" fontId="5" fillId="0" borderId="182" xfId="1" applyFont="1" applyBorder="1" applyAlignment="1">
      <alignment vertical="center" wrapText="1"/>
    </xf>
    <xf numFmtId="49" fontId="5" fillId="0" borderId="12" xfId="1" applyNumberFormat="1" applyFont="1" applyFill="1" applyBorder="1" applyAlignment="1">
      <alignment horizontal="left" vertical="center" wrapText="1"/>
    </xf>
    <xf numFmtId="49" fontId="5" fillId="0" borderId="58" xfId="1" applyNumberFormat="1" applyFont="1" applyFill="1" applyBorder="1" applyAlignment="1">
      <alignment horizontal="left" vertical="center" wrapText="1"/>
    </xf>
    <xf numFmtId="49" fontId="5" fillId="0" borderId="62" xfId="1" applyNumberFormat="1" applyFont="1" applyFill="1" applyBorder="1" applyAlignment="1">
      <alignment horizontal="left" vertical="center" wrapText="1"/>
    </xf>
    <xf numFmtId="49" fontId="5" fillId="0" borderId="47" xfId="1" applyNumberFormat="1" applyFont="1" applyFill="1" applyBorder="1" applyAlignment="1">
      <alignment horizontal="left" vertical="center" wrapText="1"/>
    </xf>
    <xf numFmtId="49" fontId="5" fillId="0" borderId="7" xfId="1" applyNumberFormat="1" applyFont="1" applyFill="1" applyBorder="1" applyAlignment="1">
      <alignment horizontal="left" vertical="center" wrapText="1"/>
    </xf>
    <xf numFmtId="49" fontId="5" fillId="0" borderId="77" xfId="1" applyNumberFormat="1" applyFont="1" applyFill="1" applyBorder="1" applyAlignment="1">
      <alignment horizontal="left" vertical="center" wrapText="1"/>
    </xf>
    <xf numFmtId="0" fontId="5" fillId="0" borderId="240" xfId="1" applyFont="1" applyFill="1" applyBorder="1" applyAlignment="1">
      <alignment horizontal="left" vertical="center" wrapText="1"/>
    </xf>
    <xf numFmtId="0" fontId="5" fillId="0" borderId="290" xfId="1" applyFont="1" applyFill="1" applyBorder="1" applyAlignment="1">
      <alignment horizontal="left" vertical="center" wrapText="1"/>
    </xf>
    <xf numFmtId="0" fontId="5" fillId="0" borderId="291" xfId="1" applyFont="1" applyFill="1" applyBorder="1" applyAlignment="1">
      <alignment horizontal="left" vertical="center" wrapText="1"/>
    </xf>
    <xf numFmtId="0" fontId="5" fillId="0" borderId="173" xfId="1" applyFont="1" applyFill="1" applyBorder="1" applyAlignment="1">
      <alignment horizontal="left" vertical="center" wrapText="1"/>
    </xf>
    <xf numFmtId="0" fontId="5" fillId="0" borderId="172" xfId="1" applyFont="1" applyFill="1" applyBorder="1" applyAlignment="1">
      <alignment horizontal="left" vertical="center" wrapText="1"/>
    </xf>
    <xf numFmtId="0" fontId="5" fillId="0" borderId="171" xfId="1" applyFont="1" applyFill="1" applyBorder="1" applyAlignment="1">
      <alignment horizontal="left" vertical="center" wrapText="1"/>
    </xf>
    <xf numFmtId="0" fontId="5" fillId="0" borderId="169" xfId="1" applyFont="1" applyFill="1" applyBorder="1" applyAlignment="1">
      <alignment horizontal="left" vertical="center" wrapText="1"/>
    </xf>
    <xf numFmtId="0" fontId="5" fillId="0" borderId="168" xfId="1" applyFont="1" applyFill="1" applyBorder="1" applyAlignment="1">
      <alignment horizontal="left" vertical="center" wrapText="1"/>
    </xf>
    <xf numFmtId="0" fontId="5" fillId="0" borderId="167" xfId="1" applyFont="1" applyFill="1" applyBorder="1" applyAlignment="1">
      <alignment horizontal="left" vertical="center" wrapText="1"/>
    </xf>
    <xf numFmtId="49" fontId="5" fillId="0" borderId="58" xfId="1" applyNumberFormat="1" applyFont="1" applyFill="1" applyBorder="1" applyAlignment="1">
      <alignment horizontal="left" vertical="center"/>
    </xf>
    <xf numFmtId="49" fontId="5" fillId="0" borderId="62" xfId="1" applyNumberFormat="1" applyFont="1" applyFill="1" applyBorder="1" applyAlignment="1">
      <alignment horizontal="left" vertical="center"/>
    </xf>
    <xf numFmtId="49" fontId="5" fillId="0" borderId="47" xfId="1" applyNumberFormat="1" applyFont="1" applyFill="1" applyBorder="1" applyAlignment="1">
      <alignment horizontal="left" vertical="center"/>
    </xf>
    <xf numFmtId="49" fontId="5" fillId="0" borderId="7" xfId="1" applyNumberFormat="1" applyFont="1" applyFill="1" applyBorder="1" applyAlignment="1">
      <alignment horizontal="left" vertical="center"/>
    </xf>
    <xf numFmtId="49" fontId="5" fillId="0" borderId="77" xfId="1" applyNumberFormat="1" applyFont="1" applyFill="1" applyBorder="1" applyAlignment="1">
      <alignment horizontal="left" vertical="center"/>
    </xf>
    <xf numFmtId="0" fontId="5" fillId="0" borderId="84" xfId="1" applyFont="1" applyFill="1" applyBorder="1" applyAlignment="1">
      <alignment horizontal="left" vertical="center" wrapText="1"/>
    </xf>
    <xf numFmtId="0" fontId="5" fillId="0" borderId="83" xfId="1" applyFont="1" applyFill="1" applyBorder="1" applyAlignment="1">
      <alignment horizontal="left" vertical="center" wrapText="1"/>
    </xf>
    <xf numFmtId="0" fontId="5" fillId="0" borderId="254" xfId="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47" xfId="1" applyFont="1" applyFill="1" applyBorder="1" applyAlignment="1">
      <alignment horizontal="left" vertical="center" wrapText="1"/>
    </xf>
    <xf numFmtId="0" fontId="5" fillId="0" borderId="174" xfId="1" applyFont="1" applyFill="1" applyBorder="1" applyAlignment="1">
      <alignment horizontal="left" vertical="center" wrapText="1"/>
    </xf>
    <xf numFmtId="0" fontId="5" fillId="0" borderId="175" xfId="1" applyFont="1" applyFill="1" applyBorder="1" applyAlignment="1">
      <alignment horizontal="left" vertical="center" wrapText="1"/>
    </xf>
    <xf numFmtId="0" fontId="5" fillId="0" borderId="253" xfId="1" applyFont="1" applyFill="1" applyBorder="1" applyAlignment="1">
      <alignment horizontal="left" vertical="center" wrapText="1"/>
    </xf>
    <xf numFmtId="0" fontId="5" fillId="0" borderId="180" xfId="1" applyFont="1" applyFill="1" applyBorder="1" applyAlignment="1">
      <alignment horizontal="left" vertical="center" wrapText="1"/>
    </xf>
    <xf numFmtId="0" fontId="5" fillId="0" borderId="179" xfId="1" applyFont="1" applyFill="1" applyBorder="1" applyAlignment="1">
      <alignment horizontal="left" vertical="center" wrapText="1"/>
    </xf>
    <xf numFmtId="0" fontId="5" fillId="0" borderId="178" xfId="1" applyFont="1" applyFill="1" applyBorder="1" applyAlignment="1">
      <alignment horizontal="left" vertical="center" wrapText="1"/>
    </xf>
    <xf numFmtId="0" fontId="5" fillId="0" borderId="222" xfId="1" applyFont="1" applyFill="1" applyBorder="1" applyAlignment="1">
      <alignment horizontal="left" vertical="center" wrapText="1"/>
    </xf>
    <xf numFmtId="0" fontId="5" fillId="0" borderId="235" xfId="1" applyFont="1" applyFill="1" applyBorder="1" applyAlignment="1">
      <alignment horizontal="left" vertical="center" wrapText="1"/>
    </xf>
    <xf numFmtId="0" fontId="5" fillId="0" borderId="248" xfId="1" applyFont="1" applyFill="1" applyBorder="1" applyAlignment="1">
      <alignment horizontal="left" vertical="center" wrapText="1"/>
    </xf>
    <xf numFmtId="0" fontId="5" fillId="0" borderId="151" xfId="1" applyFont="1" applyBorder="1" applyAlignment="1">
      <alignment vertical="center" wrapText="1"/>
    </xf>
    <xf numFmtId="0" fontId="5" fillId="0" borderId="130" xfId="1" applyFont="1" applyBorder="1" applyAlignment="1">
      <alignment vertical="center" wrapText="1"/>
    </xf>
    <xf numFmtId="0" fontId="5" fillId="0" borderId="129" xfId="1" applyFont="1" applyBorder="1" applyAlignment="1">
      <alignment horizontal="left" vertical="center" wrapText="1"/>
    </xf>
    <xf numFmtId="0" fontId="5" fillId="0" borderId="128" xfId="1" applyFont="1" applyBorder="1" applyAlignment="1">
      <alignment horizontal="left" vertical="center" wrapText="1"/>
    </xf>
    <xf numFmtId="0" fontId="5" fillId="0" borderId="127" xfId="1" applyFont="1" applyBorder="1" applyAlignment="1">
      <alignment vertical="center" wrapText="1"/>
    </xf>
    <xf numFmtId="0" fontId="5" fillId="0" borderId="22" xfId="1" applyFont="1" applyBorder="1" applyAlignment="1">
      <alignment vertical="center" wrapText="1"/>
    </xf>
    <xf numFmtId="0" fontId="5" fillId="0" borderId="145" xfId="1" applyFont="1" applyBorder="1" applyAlignment="1">
      <alignment horizontal="left" vertical="center" wrapText="1"/>
    </xf>
    <xf numFmtId="0" fontId="5" fillId="0" borderId="82" xfId="1" applyFont="1" applyBorder="1" applyAlignment="1">
      <alignment horizontal="left" vertical="center" wrapText="1"/>
    </xf>
    <xf numFmtId="0" fontId="5" fillId="0" borderId="143" xfId="1" applyFont="1" applyBorder="1" applyAlignment="1">
      <alignment horizontal="left" vertical="center" wrapText="1"/>
    </xf>
    <xf numFmtId="0" fontId="5" fillId="0" borderId="79" xfId="1" applyFont="1" applyBorder="1" applyAlignment="1">
      <alignment horizontal="left" vertical="center" wrapText="1"/>
    </xf>
    <xf numFmtId="0" fontId="5" fillId="0" borderId="148" xfId="1" applyFont="1" applyBorder="1" applyAlignment="1">
      <alignment horizontal="left" vertical="center" wrapText="1"/>
    </xf>
    <xf numFmtId="0" fontId="5" fillId="0" borderId="73" xfId="1" applyFont="1" applyBorder="1" applyAlignment="1">
      <alignment horizontal="left" vertical="center" wrapText="1"/>
    </xf>
    <xf numFmtId="0" fontId="5" fillId="0" borderId="9" xfId="1" applyFont="1" applyBorder="1" applyAlignment="1">
      <alignment vertical="center" wrapText="1"/>
    </xf>
    <xf numFmtId="0" fontId="5" fillId="0" borderId="137" xfId="1" applyFont="1" applyBorder="1" applyAlignment="1">
      <alignment vertical="center" wrapText="1"/>
    </xf>
    <xf numFmtId="0" fontId="5" fillId="0" borderId="64" xfId="1" applyFont="1" applyBorder="1" applyAlignment="1">
      <alignment vertical="center" wrapText="1"/>
    </xf>
    <xf numFmtId="0" fontId="5" fillId="0" borderId="4" xfId="1" applyFont="1" applyBorder="1" applyAlignment="1">
      <alignment vertical="center" wrapText="1"/>
    </xf>
    <xf numFmtId="0" fontId="5" fillId="0" borderId="157" xfId="1" applyFont="1" applyBorder="1" applyAlignment="1">
      <alignment horizontal="left" vertical="center" wrapText="1"/>
    </xf>
    <xf numFmtId="0" fontId="5" fillId="0" borderId="116" xfId="1" applyFont="1" applyBorder="1" applyAlignment="1">
      <alignment horizontal="left" vertical="center" wrapText="1"/>
    </xf>
    <xf numFmtId="0" fontId="5" fillId="0" borderId="163" xfId="1" applyFont="1" applyBorder="1" applyAlignment="1">
      <alignment horizontal="left" vertical="center" wrapText="1"/>
    </xf>
    <xf numFmtId="0" fontId="5" fillId="0" borderId="61" xfId="1" applyFont="1" applyBorder="1" applyAlignment="1">
      <alignment horizontal="left" vertical="center" wrapText="1"/>
    </xf>
    <xf numFmtId="0" fontId="5" fillId="6" borderId="79" xfId="1" applyFont="1" applyFill="1" applyBorder="1" applyAlignment="1">
      <alignment horizontal="center" vertical="center"/>
    </xf>
    <xf numFmtId="0" fontId="5" fillId="0" borderId="123" xfId="1" applyFont="1" applyBorder="1" applyAlignment="1">
      <alignment horizontal="left" vertical="center" wrapText="1"/>
    </xf>
    <xf numFmtId="0" fontId="5" fillId="0" borderId="47" xfId="1" applyFont="1" applyBorder="1" applyAlignment="1">
      <alignment horizontal="left" vertical="center" wrapText="1"/>
    </xf>
    <xf numFmtId="0" fontId="5" fillId="0" borderId="211" xfId="1" applyFont="1" applyBorder="1" applyAlignment="1">
      <alignment horizontal="left" vertical="center" wrapText="1"/>
    </xf>
    <xf numFmtId="0" fontId="5" fillId="2" borderId="38" xfId="1" applyFont="1" applyFill="1" applyBorder="1" applyAlignment="1">
      <alignment horizontal="center" vertical="center"/>
    </xf>
    <xf numFmtId="0" fontId="5" fillId="0" borderId="38" xfId="1" applyFont="1" applyBorder="1" applyAlignment="1">
      <alignment horizontal="left" vertical="center" wrapText="1"/>
    </xf>
    <xf numFmtId="0" fontId="5" fillId="0" borderId="145" xfId="1" applyFont="1" applyFill="1" applyBorder="1" applyAlignment="1">
      <alignment horizontal="left" vertical="center" wrapText="1"/>
    </xf>
    <xf numFmtId="0" fontId="5" fillId="0" borderId="82" xfId="1" applyFont="1" applyFill="1" applyBorder="1" applyAlignment="1">
      <alignment horizontal="left" vertical="center" wrapText="1"/>
    </xf>
    <xf numFmtId="0" fontId="5" fillId="0" borderId="143" xfId="1" applyFont="1" applyFill="1" applyBorder="1" applyAlignment="1">
      <alignment horizontal="left" vertical="center" wrapText="1"/>
    </xf>
    <xf numFmtId="0" fontId="5" fillId="0" borderId="79" xfId="1" applyFont="1" applyFill="1" applyBorder="1" applyAlignment="1">
      <alignment horizontal="left" vertical="center" wrapText="1"/>
    </xf>
    <xf numFmtId="0" fontId="5" fillId="0" borderId="148" xfId="1" applyFont="1" applyFill="1" applyBorder="1" applyAlignment="1">
      <alignment horizontal="left" vertical="center" wrapText="1"/>
    </xf>
    <xf numFmtId="0" fontId="5" fillId="0" borderId="73"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137" xfId="1" applyFont="1" applyFill="1" applyBorder="1" applyAlignment="1">
      <alignment horizontal="left" vertical="center" wrapText="1"/>
    </xf>
    <xf numFmtId="0" fontId="5" fillId="0" borderId="61"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2" borderId="157" xfId="1" applyFont="1" applyFill="1" applyBorder="1" applyAlignment="1">
      <alignment horizontal="center" vertical="center"/>
    </xf>
    <xf numFmtId="0" fontId="5" fillId="0" borderId="52" xfId="1" applyFont="1" applyBorder="1" applyAlignment="1">
      <alignment vertical="center" wrapText="1"/>
    </xf>
    <xf numFmtId="0" fontId="5" fillId="0" borderId="50" xfId="1" applyFont="1" applyBorder="1" applyAlignment="1">
      <alignment vertical="center" wrapText="1"/>
    </xf>
    <xf numFmtId="0" fontId="5" fillId="0" borderId="51" xfId="1" applyFont="1" applyBorder="1" applyAlignment="1">
      <alignment vertical="center" wrapText="1"/>
    </xf>
    <xf numFmtId="0" fontId="5" fillId="0" borderId="54" xfId="1" applyFont="1" applyBorder="1" applyAlignment="1">
      <alignment vertical="center" wrapText="1"/>
    </xf>
    <xf numFmtId="0" fontId="5" fillId="0" borderId="149" xfId="1" applyFont="1" applyBorder="1" applyAlignment="1">
      <alignment vertical="center" wrapText="1"/>
    </xf>
    <xf numFmtId="0" fontId="5" fillId="2" borderId="24" xfId="1" applyFont="1" applyFill="1" applyBorder="1" applyAlignment="1">
      <alignment horizontal="center" vertical="center"/>
    </xf>
    <xf numFmtId="0" fontId="5" fillId="0" borderId="24" xfId="1" applyFont="1" applyBorder="1" applyAlignment="1">
      <alignment horizontal="left" vertical="center" wrapText="1"/>
    </xf>
    <xf numFmtId="0" fontId="5" fillId="0" borderId="145" xfId="0" applyFont="1" applyFill="1" applyBorder="1" applyAlignment="1">
      <alignment horizontal="left" vertical="center" wrapText="1"/>
    </xf>
    <xf numFmtId="0" fontId="5" fillId="0" borderId="82" xfId="0" applyFont="1" applyFill="1" applyBorder="1" applyAlignment="1">
      <alignment horizontal="left" vertical="center" wrapText="1"/>
    </xf>
    <xf numFmtId="0" fontId="5" fillId="0" borderId="143" xfId="0" applyFont="1" applyFill="1" applyBorder="1" applyAlignment="1">
      <alignment horizontal="left" vertical="center" wrapText="1"/>
    </xf>
    <xf numFmtId="0" fontId="5" fillId="0" borderId="148" xfId="0" applyFont="1" applyFill="1" applyBorder="1" applyAlignment="1">
      <alignment horizontal="left" vertical="center" wrapText="1"/>
    </xf>
    <xf numFmtId="0" fontId="5" fillId="0" borderId="73"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64" xfId="0" applyFont="1" applyFill="1" applyBorder="1" applyAlignment="1">
      <alignment vertical="center" wrapText="1"/>
    </xf>
    <xf numFmtId="0" fontId="5" fillId="0" borderId="4" xfId="0" applyFont="1" applyFill="1" applyBorder="1" applyAlignment="1">
      <alignment vertical="center" wrapText="1"/>
    </xf>
    <xf numFmtId="0" fontId="5" fillId="0" borderId="32" xfId="1" applyFont="1" applyBorder="1" applyAlignment="1">
      <alignment vertical="center" wrapText="1"/>
    </xf>
    <xf numFmtId="0" fontId="5" fillId="0" borderId="31" xfId="1" applyFont="1" applyBorder="1" applyAlignment="1">
      <alignment vertical="center" wrapText="1"/>
    </xf>
    <xf numFmtId="0" fontId="5" fillId="0" borderId="14" xfId="1" applyFont="1" applyBorder="1" applyAlignment="1">
      <alignment vertical="center" wrapText="1"/>
    </xf>
    <xf numFmtId="0" fontId="5" fillId="0" borderId="30" xfId="1" applyFont="1" applyBorder="1" applyAlignment="1">
      <alignment vertical="center" wrapText="1"/>
    </xf>
    <xf numFmtId="0" fontId="5" fillId="2" borderId="81" xfId="1" applyFont="1" applyFill="1" applyBorder="1" applyAlignment="1">
      <alignment horizontal="center" vertical="center"/>
    </xf>
    <xf numFmtId="0" fontId="5" fillId="2" borderId="73" xfId="1" applyFont="1" applyFill="1" applyBorder="1" applyAlignment="1">
      <alignment horizontal="center" vertical="center"/>
    </xf>
    <xf numFmtId="0" fontId="5" fillId="0" borderId="81" xfId="1" applyFont="1" applyBorder="1" applyAlignment="1">
      <alignment vertical="center" wrapText="1"/>
    </xf>
    <xf numFmtId="0" fontId="5" fillId="0" borderId="10" xfId="1" applyFont="1" applyBorder="1" applyAlignment="1">
      <alignment vertical="center" wrapText="1"/>
    </xf>
    <xf numFmtId="0" fontId="5" fillId="0" borderId="125" xfId="1" applyFont="1" applyBorder="1" applyAlignment="1">
      <alignment vertical="center" wrapText="1"/>
    </xf>
    <xf numFmtId="0" fontId="5" fillId="0" borderId="135" xfId="1" applyFont="1" applyBorder="1" applyAlignment="1">
      <alignment vertical="center" wrapText="1"/>
    </xf>
    <xf numFmtId="0" fontId="5" fillId="0" borderId="133" xfId="1" applyFont="1" applyBorder="1" applyAlignment="1">
      <alignment vertical="center" wrapText="1"/>
    </xf>
    <xf numFmtId="0" fontId="5" fillId="0" borderId="132" xfId="1" applyFont="1" applyBorder="1" applyAlignment="1">
      <alignment vertical="center" wrapText="1"/>
    </xf>
    <xf numFmtId="0" fontId="5" fillId="0" borderId="48" xfId="1" applyFont="1" applyBorder="1" applyAlignment="1">
      <alignment vertical="center" wrapText="1"/>
    </xf>
    <xf numFmtId="0" fontId="5" fillId="0" borderId="131" xfId="1" applyFont="1" applyBorder="1" applyAlignment="1">
      <alignment vertical="center" wrapText="1"/>
    </xf>
    <xf numFmtId="0" fontId="5" fillId="0" borderId="130" xfId="1" applyFont="1" applyFill="1" applyBorder="1" applyAlignment="1">
      <alignment vertical="center" wrapText="1"/>
    </xf>
    <xf numFmtId="0" fontId="5" fillId="0" borderId="25" xfId="1" applyFont="1" applyFill="1" applyBorder="1" applyAlignment="1">
      <alignment vertical="center" wrapText="1"/>
    </xf>
    <xf numFmtId="0" fontId="5" fillId="0" borderId="61" xfId="1" applyFont="1" applyFill="1" applyBorder="1" applyAlignment="1">
      <alignment vertical="center" wrapText="1"/>
    </xf>
    <xf numFmtId="0" fontId="5" fillId="0" borderId="5" xfId="1" applyFont="1" applyFill="1" applyBorder="1" applyAlignment="1">
      <alignment vertical="center" wrapText="1"/>
    </xf>
    <xf numFmtId="0" fontId="5" fillId="0" borderId="102" xfId="1" applyFont="1" applyBorder="1" applyAlignment="1">
      <alignment horizontal="left" vertical="center" wrapText="1"/>
    </xf>
    <xf numFmtId="0" fontId="5" fillId="0" borderId="101" xfId="1" applyFont="1" applyBorder="1" applyAlignment="1">
      <alignment horizontal="left" vertical="center" wrapText="1"/>
    </xf>
    <xf numFmtId="0" fontId="5" fillId="0" borderId="96" xfId="1" applyFont="1" applyBorder="1" applyAlignment="1">
      <alignment horizontal="left" vertical="center" wrapText="1"/>
    </xf>
    <xf numFmtId="0" fontId="5" fillId="0" borderId="95" xfId="1" applyFont="1" applyBorder="1" applyAlignment="1">
      <alignment horizontal="left" vertical="center" wrapText="1"/>
    </xf>
    <xf numFmtId="0" fontId="5" fillId="0" borderId="90" xfId="1" applyFont="1" applyBorder="1" applyAlignment="1">
      <alignment horizontal="left" vertical="center" wrapText="1"/>
    </xf>
    <xf numFmtId="0" fontId="5" fillId="0" borderId="89" xfId="1" applyFont="1" applyBorder="1" applyAlignment="1">
      <alignment horizontal="left" vertical="center" wrapText="1"/>
    </xf>
    <xf numFmtId="0" fontId="5" fillId="0" borderId="100" xfId="1" applyFont="1" applyBorder="1" applyAlignment="1">
      <alignment horizontal="left" vertical="center" wrapText="1"/>
    </xf>
    <xf numFmtId="0" fontId="5" fillId="0" borderId="99" xfId="1" applyFont="1" applyBorder="1" applyAlignment="1">
      <alignment horizontal="left" vertical="center" wrapText="1"/>
    </xf>
    <xf numFmtId="0" fontId="5" fillId="0" borderId="98" xfId="1" applyFont="1" applyBorder="1" applyAlignment="1">
      <alignment horizontal="left" vertical="center" wrapText="1"/>
    </xf>
    <xf numFmtId="0" fontId="5" fillId="0" borderId="94" xfId="1" applyFont="1" applyBorder="1" applyAlignment="1">
      <alignment horizontal="left" vertical="center" wrapText="1"/>
    </xf>
    <xf numFmtId="0" fontId="5" fillId="0" borderId="93" xfId="1" applyFont="1" applyBorder="1" applyAlignment="1">
      <alignment horizontal="left" vertical="center" wrapText="1"/>
    </xf>
    <xf numFmtId="0" fontId="5" fillId="0" borderId="92" xfId="1" applyFont="1" applyBorder="1" applyAlignment="1">
      <alignment horizontal="left" vertical="center" wrapText="1"/>
    </xf>
    <xf numFmtId="0" fontId="5" fillId="0" borderId="88" xfId="1" applyFont="1" applyBorder="1" applyAlignment="1">
      <alignment horizontal="left" vertical="center" wrapText="1"/>
    </xf>
    <xf numFmtId="0" fontId="5" fillId="0" borderId="87" xfId="1" applyFont="1" applyBorder="1" applyAlignment="1">
      <alignment horizontal="left" vertical="center" wrapText="1"/>
    </xf>
    <xf numFmtId="0" fontId="5" fillId="0" borderId="86" xfId="1" applyFont="1" applyBorder="1" applyAlignment="1">
      <alignment horizontal="left" vertical="center" wrapText="1"/>
    </xf>
    <xf numFmtId="0" fontId="5" fillId="0" borderId="115" xfId="1" applyFont="1" applyBorder="1" applyAlignment="1">
      <alignment vertical="center" wrapText="1"/>
    </xf>
    <xf numFmtId="0" fontId="5" fillId="0" borderId="164" xfId="1" applyFont="1" applyBorder="1" applyAlignment="1">
      <alignment vertical="center" wrapText="1"/>
    </xf>
    <xf numFmtId="0" fontId="5" fillId="0" borderId="271" xfId="1" applyFont="1" applyBorder="1" applyAlignment="1">
      <alignment horizontal="left" vertical="center" wrapText="1"/>
    </xf>
    <xf numFmtId="0" fontId="5" fillId="0" borderId="272" xfId="1" applyFont="1" applyBorder="1" applyAlignment="1">
      <alignment horizontal="left" vertical="center" wrapText="1"/>
    </xf>
    <xf numFmtId="0" fontId="5" fillId="0" borderId="198" xfId="1" applyFont="1" applyBorder="1" applyAlignment="1">
      <alignment horizontal="left" vertical="center" wrapText="1"/>
    </xf>
    <xf numFmtId="0" fontId="5" fillId="0" borderId="201" xfId="1" applyFont="1" applyBorder="1" applyAlignment="1">
      <alignment horizontal="left" vertical="center" wrapText="1"/>
    </xf>
    <xf numFmtId="0" fontId="5" fillId="0" borderId="159" xfId="1" applyFont="1" applyBorder="1" applyAlignment="1">
      <alignment horizontal="left" vertical="center" wrapText="1"/>
    </xf>
    <xf numFmtId="0" fontId="5" fillId="0" borderId="200" xfId="1" applyFont="1" applyBorder="1" applyAlignment="1">
      <alignment horizontal="left" vertical="center" wrapText="1"/>
    </xf>
    <xf numFmtId="0" fontId="5" fillId="0" borderId="283" xfId="1" applyFont="1" applyFill="1" applyBorder="1" applyAlignment="1">
      <alignment vertical="center" wrapText="1"/>
    </xf>
    <xf numFmtId="0" fontId="5" fillId="0" borderId="50" xfId="1" applyFont="1" applyFill="1" applyBorder="1" applyAlignment="1">
      <alignment vertical="center" wrapText="1"/>
    </xf>
    <xf numFmtId="0" fontId="5" fillId="0" borderId="261" xfId="1" applyFont="1" applyFill="1" applyBorder="1" applyAlignment="1">
      <alignment vertical="center" wrapText="1"/>
    </xf>
    <xf numFmtId="0" fontId="5" fillId="0" borderId="55" xfId="1" applyFont="1" applyFill="1" applyBorder="1" applyAlignment="1">
      <alignment vertical="center" wrapText="1"/>
    </xf>
    <xf numFmtId="0" fontId="5" fillId="0" borderId="150" xfId="1" applyFont="1" applyFill="1" applyBorder="1" applyAlignment="1">
      <alignment vertical="center" wrapText="1"/>
    </xf>
    <xf numFmtId="0" fontId="5" fillId="0" borderId="284" xfId="1" applyFont="1" applyFill="1" applyBorder="1" applyAlignment="1">
      <alignment vertical="center" wrapText="1"/>
    </xf>
    <xf numFmtId="0" fontId="5" fillId="0" borderId="54" xfId="1" applyFont="1" applyFill="1" applyBorder="1" applyAlignment="1">
      <alignment vertical="center" wrapText="1"/>
    </xf>
    <xf numFmtId="0" fontId="5" fillId="0" borderId="118" xfId="1" applyFont="1" applyFill="1" applyBorder="1" applyAlignment="1">
      <alignment vertical="center" wrapText="1"/>
    </xf>
    <xf numFmtId="0" fontId="5" fillId="0" borderId="34" xfId="1" applyFont="1" applyFill="1" applyBorder="1" applyAlignment="1">
      <alignment vertical="center" wrapText="1"/>
    </xf>
    <xf numFmtId="0" fontId="5" fillId="0" borderId="34" xfId="1" applyFont="1" applyFill="1" applyBorder="1" applyAlignment="1">
      <alignment horizontal="left" vertical="center" wrapText="1"/>
    </xf>
    <xf numFmtId="0" fontId="5" fillId="0" borderId="271" xfId="1" applyFont="1" applyFill="1" applyBorder="1" applyAlignment="1">
      <alignment horizontal="left" vertical="center" wrapText="1"/>
    </xf>
    <xf numFmtId="0" fontId="5" fillId="0" borderId="273" xfId="1" applyFont="1" applyFill="1" applyBorder="1" applyAlignment="1">
      <alignment horizontal="left" vertical="center" wrapText="1"/>
    </xf>
    <xf numFmtId="0" fontId="5" fillId="0" borderId="198" xfId="1" applyFont="1" applyFill="1" applyBorder="1" applyAlignment="1">
      <alignment horizontal="left" vertical="center" wrapText="1"/>
    </xf>
    <xf numFmtId="0" fontId="5" fillId="0" borderId="159" xfId="1" applyFont="1" applyFill="1" applyBorder="1" applyAlignment="1">
      <alignment horizontal="left" vertical="center" wrapText="1"/>
    </xf>
    <xf numFmtId="0" fontId="5" fillId="0" borderId="110" xfId="1" applyFont="1" applyFill="1" applyBorder="1" applyAlignment="1">
      <alignment horizontal="left" vertical="center" wrapText="1"/>
    </xf>
    <xf numFmtId="0" fontId="5" fillId="0" borderId="288" xfId="1" applyFont="1" applyFill="1" applyBorder="1" applyAlignment="1">
      <alignment vertical="center" wrapText="1"/>
    </xf>
    <xf numFmtId="0" fontId="5" fillId="0" borderId="199" xfId="1" applyFont="1" applyFill="1" applyBorder="1" applyAlignment="1">
      <alignment vertical="center" wrapText="1"/>
    </xf>
    <xf numFmtId="0" fontId="5" fillId="0" borderId="158" xfId="1" applyFont="1" applyFill="1" applyBorder="1" applyAlignment="1">
      <alignment vertical="center" wrapText="1"/>
    </xf>
    <xf numFmtId="0" fontId="5" fillId="0" borderId="27" xfId="1" applyFont="1" applyFill="1" applyBorder="1" applyAlignment="1">
      <alignment vertical="center" wrapText="1"/>
    </xf>
    <xf numFmtId="0" fontId="5" fillId="0" borderId="102" xfId="1" applyFont="1" applyFill="1" applyBorder="1" applyAlignment="1">
      <alignment horizontal="left" vertical="center" wrapText="1"/>
    </xf>
    <xf numFmtId="0" fontId="5" fillId="0" borderId="101" xfId="1" applyFont="1" applyFill="1" applyBorder="1" applyAlignment="1">
      <alignment horizontal="left" vertical="center"/>
    </xf>
    <xf numFmtId="0" fontId="5" fillId="0" borderId="96" xfId="1" applyFont="1" applyFill="1" applyBorder="1" applyAlignment="1">
      <alignment horizontal="left" vertical="center"/>
    </xf>
    <xf numFmtId="0" fontId="5" fillId="0" borderId="95" xfId="1" applyFont="1" applyFill="1" applyBorder="1" applyAlignment="1">
      <alignment horizontal="left" vertical="center"/>
    </xf>
    <xf numFmtId="0" fontId="5" fillId="0" borderId="194" xfId="1" applyFont="1" applyFill="1" applyBorder="1" applyAlignment="1">
      <alignment horizontal="left" vertical="center"/>
    </xf>
    <xf numFmtId="0" fontId="5" fillId="0" borderId="294" xfId="1" applyFont="1" applyFill="1" applyBorder="1" applyAlignment="1">
      <alignment horizontal="left" vertical="center"/>
    </xf>
    <xf numFmtId="0" fontId="5" fillId="0" borderId="90" xfId="1" applyFont="1" applyFill="1" applyBorder="1" applyAlignment="1">
      <alignment horizontal="left" vertical="center"/>
    </xf>
    <xf numFmtId="0" fontId="5" fillId="0" borderId="89" xfId="1" applyFont="1" applyFill="1" applyBorder="1" applyAlignment="1">
      <alignment horizontal="left" vertical="center"/>
    </xf>
    <xf numFmtId="0" fontId="5" fillId="0" borderId="100" xfId="1" applyFont="1" applyFill="1" applyBorder="1" applyAlignment="1">
      <alignment horizontal="left" vertical="center" wrapText="1"/>
    </xf>
    <xf numFmtId="0" fontId="5" fillId="0" borderId="99" xfId="1" applyFont="1" applyFill="1" applyBorder="1" applyAlignment="1">
      <alignment horizontal="left" vertical="center" wrapText="1"/>
    </xf>
    <xf numFmtId="0" fontId="5" fillId="0" borderId="98" xfId="1" applyFont="1" applyFill="1" applyBorder="1" applyAlignment="1">
      <alignment horizontal="left" vertical="center" wrapText="1"/>
    </xf>
    <xf numFmtId="0" fontId="5" fillId="0" borderId="94" xfId="1" applyFont="1" applyFill="1" applyBorder="1" applyAlignment="1">
      <alignment horizontal="left" vertical="center" wrapText="1"/>
    </xf>
    <xf numFmtId="0" fontId="5" fillId="0" borderId="93" xfId="1" applyFont="1" applyFill="1" applyBorder="1" applyAlignment="1">
      <alignment horizontal="left" vertical="center" wrapText="1"/>
    </xf>
    <xf numFmtId="0" fontId="5" fillId="0" borderId="92" xfId="1" applyFont="1" applyFill="1" applyBorder="1" applyAlignment="1">
      <alignment horizontal="left" vertical="center" wrapText="1"/>
    </xf>
    <xf numFmtId="0" fontId="5" fillId="0" borderId="88" xfId="1" applyFont="1" applyFill="1" applyBorder="1" applyAlignment="1">
      <alignment horizontal="left" vertical="center" wrapText="1"/>
    </xf>
    <xf numFmtId="0" fontId="5" fillId="0" borderId="87" xfId="1" applyFont="1" applyFill="1" applyBorder="1" applyAlignment="1">
      <alignment horizontal="left" vertical="center" wrapText="1"/>
    </xf>
    <xf numFmtId="0" fontId="5" fillId="0" borderId="86"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58" xfId="1" applyFont="1" applyFill="1" applyBorder="1" applyAlignment="1">
      <alignment horizontal="left" vertical="center" wrapText="1"/>
    </xf>
    <xf numFmtId="0" fontId="5" fillId="0" borderId="62"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77" xfId="1" applyFont="1" applyFill="1" applyBorder="1" applyAlignment="1">
      <alignment horizontal="left" vertical="center" wrapText="1"/>
    </xf>
    <xf numFmtId="0" fontId="5" fillId="0" borderId="30" xfId="1" applyFont="1" applyFill="1" applyBorder="1" applyAlignment="1">
      <alignment vertical="center" wrapText="1"/>
    </xf>
    <xf numFmtId="0" fontId="5" fillId="0" borderId="29" xfId="1" applyFont="1" applyFill="1" applyBorder="1" applyAlignment="1">
      <alignment vertical="center" wrapText="1"/>
    </xf>
    <xf numFmtId="0" fontId="5" fillId="0" borderId="112" xfId="1" applyFont="1" applyFill="1" applyBorder="1" applyAlignment="1">
      <alignment vertical="center" wrapText="1"/>
    </xf>
    <xf numFmtId="0" fontId="5" fillId="0" borderId="111" xfId="1" applyFont="1" applyFill="1" applyBorder="1" applyAlignment="1">
      <alignment vertical="center" wrapText="1"/>
    </xf>
    <xf numFmtId="0" fontId="5" fillId="0" borderId="15" xfId="1" applyFont="1" applyFill="1" applyBorder="1" applyAlignment="1">
      <alignment vertical="center" wrapText="1"/>
    </xf>
    <xf numFmtId="0" fontId="5" fillId="0" borderId="278" xfId="1" applyFont="1" applyFill="1" applyBorder="1" applyAlignment="1">
      <alignment horizontal="left" vertical="center" wrapText="1"/>
    </xf>
    <xf numFmtId="0" fontId="5" fillId="0" borderId="279" xfId="1" applyFont="1" applyFill="1" applyBorder="1" applyAlignment="1">
      <alignment horizontal="left" vertical="center" wrapText="1"/>
    </xf>
    <xf numFmtId="0" fontId="5" fillId="0" borderId="101" xfId="1" applyFont="1" applyFill="1" applyBorder="1" applyAlignment="1">
      <alignment horizontal="left" vertical="center" wrapText="1"/>
    </xf>
    <xf numFmtId="0" fontId="5" fillId="0" borderId="96" xfId="1" applyFont="1" applyFill="1" applyBorder="1" applyAlignment="1">
      <alignment horizontal="left" vertical="center" wrapText="1"/>
    </xf>
    <xf numFmtId="0" fontId="5" fillId="0" borderId="95" xfId="1" applyFont="1" applyFill="1" applyBorder="1" applyAlignment="1">
      <alignment horizontal="left" vertical="center" wrapText="1"/>
    </xf>
    <xf numFmtId="0" fontId="5" fillId="0" borderId="90" xfId="1" applyFont="1" applyFill="1" applyBorder="1" applyAlignment="1">
      <alignment horizontal="left" vertical="center" wrapText="1"/>
    </xf>
    <xf numFmtId="0" fontId="5" fillId="0" borderId="89" xfId="1" applyFont="1" applyFill="1" applyBorder="1" applyAlignment="1">
      <alignment horizontal="left" vertical="center" wrapText="1"/>
    </xf>
    <xf numFmtId="0" fontId="5" fillId="0" borderId="70" xfId="1" applyFont="1" applyFill="1" applyBorder="1" applyAlignment="1">
      <alignment horizontal="left" vertical="center" wrapText="1"/>
    </xf>
    <xf numFmtId="0" fontId="5" fillId="0" borderId="69" xfId="1" applyFont="1" applyFill="1" applyBorder="1" applyAlignment="1">
      <alignment horizontal="left" vertical="center" wrapText="1"/>
    </xf>
    <xf numFmtId="0" fontId="5" fillId="0" borderId="277" xfId="1" applyFont="1" applyFill="1" applyBorder="1" applyAlignment="1">
      <alignment horizontal="left" vertical="center" wrapText="1"/>
    </xf>
    <xf numFmtId="0" fontId="5" fillId="0" borderId="66" xfId="1" applyFont="1" applyFill="1" applyBorder="1" applyAlignment="1">
      <alignment horizontal="left" vertical="center" wrapText="1"/>
    </xf>
    <xf numFmtId="0" fontId="5" fillId="0" borderId="56" xfId="1" applyFont="1" applyFill="1" applyBorder="1" applyAlignment="1">
      <alignment horizontal="left" vertical="center" wrapText="1"/>
    </xf>
    <xf numFmtId="0" fontId="5" fillId="0" borderId="65" xfId="1" applyFont="1" applyFill="1" applyBorder="1" applyAlignment="1">
      <alignment horizontal="left" vertical="center" wrapText="1"/>
    </xf>
    <xf numFmtId="0" fontId="5" fillId="0" borderId="76" xfId="1" applyFont="1" applyFill="1" applyBorder="1" applyAlignment="1">
      <alignment horizontal="left" vertical="center" wrapText="1"/>
    </xf>
    <xf numFmtId="0" fontId="5" fillId="0" borderId="75" xfId="1" applyFont="1" applyFill="1" applyBorder="1" applyAlignment="1">
      <alignment horizontal="left" vertical="center" wrapText="1"/>
    </xf>
    <xf numFmtId="0" fontId="5" fillId="0" borderId="74" xfId="1" applyFont="1" applyFill="1" applyBorder="1" applyAlignment="1">
      <alignment horizontal="left" vertical="center" wrapText="1"/>
    </xf>
    <xf numFmtId="0" fontId="5" fillId="0" borderId="216" xfId="1" applyFont="1" applyFill="1" applyBorder="1" applyAlignment="1">
      <alignment horizontal="left" vertical="center" wrapText="1"/>
    </xf>
    <xf numFmtId="0" fontId="5" fillId="0" borderId="245" xfId="1" applyFont="1" applyFill="1" applyBorder="1" applyAlignment="1">
      <alignment horizontal="left" vertical="center" wrapText="1"/>
    </xf>
    <xf numFmtId="0" fontId="5" fillId="0" borderId="201" xfId="1" applyFont="1" applyFill="1" applyBorder="1" applyAlignment="1">
      <alignment horizontal="left" vertical="center" wrapText="1"/>
    </xf>
    <xf numFmtId="0" fontId="5" fillId="0" borderId="68" xfId="1" applyFont="1" applyFill="1" applyBorder="1" applyAlignment="1">
      <alignment horizontal="left" vertical="center" wrapText="1"/>
    </xf>
    <xf numFmtId="0" fontId="5" fillId="0" borderId="304" xfId="1" applyFont="1" applyFill="1" applyBorder="1" applyAlignment="1">
      <alignment horizontal="left" vertical="center" wrapText="1"/>
    </xf>
    <xf numFmtId="0" fontId="5" fillId="0" borderId="305" xfId="1" applyFont="1" applyFill="1" applyBorder="1" applyAlignment="1">
      <alignment horizontal="left" vertical="center" wrapText="1"/>
    </xf>
    <xf numFmtId="0" fontId="5" fillId="0" borderId="119" xfId="1" applyFont="1" applyFill="1" applyBorder="1" applyAlignment="1">
      <alignment horizontal="left" vertical="center" wrapText="1"/>
    </xf>
    <xf numFmtId="0" fontId="5" fillId="0" borderId="209"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309" xfId="1" applyFont="1" applyFill="1" applyBorder="1" applyAlignment="1">
      <alignment vertical="center" wrapText="1"/>
    </xf>
    <xf numFmtId="0" fontId="5" fillId="0" borderId="175" xfId="1" applyFont="1" applyFill="1" applyBorder="1" applyAlignment="1">
      <alignment vertical="center" wrapText="1"/>
    </xf>
    <xf numFmtId="0" fontId="5" fillId="0" borderId="46" xfId="1" applyFont="1" applyFill="1" applyBorder="1" applyAlignment="1">
      <alignment vertical="center" wrapText="1"/>
    </xf>
    <xf numFmtId="0" fontId="5" fillId="0" borderId="42" xfId="1" applyFont="1" applyBorder="1" applyAlignment="1">
      <alignment vertical="center" wrapText="1"/>
    </xf>
    <xf numFmtId="0" fontId="5" fillId="2" borderId="37" xfId="1" applyFont="1" applyFill="1" applyBorder="1" applyAlignment="1">
      <alignment horizontal="center" vertical="center" shrinkToFit="1"/>
    </xf>
    <xf numFmtId="0" fontId="5" fillId="2" borderId="34" xfId="1" applyFont="1" applyFill="1" applyBorder="1" applyAlignment="1">
      <alignment horizontal="center" vertical="center" shrinkToFit="1"/>
    </xf>
    <xf numFmtId="0" fontId="5" fillId="0" borderId="38" xfId="1" applyFont="1" applyFill="1" applyBorder="1" applyAlignment="1">
      <alignment horizontal="left" vertical="center" wrapText="1"/>
    </xf>
    <xf numFmtId="0" fontId="5" fillId="0" borderId="12" xfId="1" applyFont="1" applyBorder="1" applyAlignment="1">
      <alignment horizontal="left" vertical="center" wrapText="1"/>
    </xf>
    <xf numFmtId="0" fontId="5" fillId="0" borderId="11" xfId="1" applyFont="1" applyBorder="1" applyAlignment="1">
      <alignment horizontal="left" vertical="center" wrapText="1"/>
    </xf>
    <xf numFmtId="0" fontId="5" fillId="0" borderId="62" xfId="1" applyFont="1" applyBorder="1" applyAlignment="1">
      <alignment horizontal="left" vertical="center" wrapText="1"/>
    </xf>
    <xf numFmtId="0" fontId="5" fillId="0" borderId="7" xfId="1" applyFont="1" applyBorder="1" applyAlignment="1">
      <alignment horizontal="left" vertical="center" wrapText="1"/>
    </xf>
    <xf numFmtId="0" fontId="5" fillId="0" borderId="6" xfId="1" applyFont="1" applyBorder="1" applyAlignment="1">
      <alignment horizontal="left" vertical="center" wrapText="1"/>
    </xf>
    <xf numFmtId="0" fontId="5" fillId="0" borderId="308" xfId="1" applyFont="1" applyFill="1" applyBorder="1" applyAlignment="1">
      <alignment vertical="center" wrapText="1"/>
    </xf>
    <xf numFmtId="0" fontId="5" fillId="0" borderId="83" xfId="1" applyFont="1" applyFill="1" applyBorder="1" applyAlignment="1">
      <alignment vertical="center" wrapText="1"/>
    </xf>
    <xf numFmtId="0" fontId="5" fillId="0" borderId="47" xfId="1" applyFont="1" applyFill="1" applyBorder="1" applyAlignment="1">
      <alignment vertical="center" wrapText="1"/>
    </xf>
    <xf numFmtId="0" fontId="5" fillId="0" borderId="55" xfId="1" applyFont="1" applyFill="1" applyBorder="1" applyAlignment="1">
      <alignment horizontal="left" vertical="center" wrapText="1"/>
    </xf>
    <xf numFmtId="0" fontId="5" fillId="0" borderId="211" xfId="1" applyFont="1" applyFill="1" applyBorder="1" applyAlignment="1">
      <alignment vertical="center" wrapText="1"/>
    </xf>
    <xf numFmtId="0" fontId="5" fillId="0" borderId="265" xfId="1" applyFont="1" applyFill="1" applyBorder="1" applyAlignment="1">
      <alignment vertical="center" wrapText="1"/>
    </xf>
    <xf numFmtId="0" fontId="5" fillId="0" borderId="302" xfId="1" applyFont="1" applyFill="1" applyBorder="1" applyAlignment="1">
      <alignment horizontal="left" vertical="center" wrapText="1"/>
    </xf>
    <xf numFmtId="0" fontId="5" fillId="0" borderId="296" xfId="1" applyFont="1" applyFill="1" applyBorder="1" applyAlignment="1">
      <alignment horizontal="left" vertical="center" wrapText="1"/>
    </xf>
    <xf numFmtId="0" fontId="5" fillId="0" borderId="297" xfId="1" applyFont="1" applyFill="1" applyBorder="1" applyAlignment="1">
      <alignment horizontal="left" vertical="center" wrapText="1"/>
    </xf>
    <xf numFmtId="0" fontId="5" fillId="0" borderId="265" xfId="1" applyFont="1" applyFill="1" applyBorder="1" applyAlignment="1">
      <alignment horizontal="left" vertical="center" wrapText="1"/>
    </xf>
    <xf numFmtId="0" fontId="5" fillId="0" borderId="79" xfId="4" applyFont="1" applyFill="1" applyBorder="1" applyAlignment="1">
      <alignment horizontal="left" vertical="center" wrapText="1"/>
    </xf>
    <xf numFmtId="0" fontId="5" fillId="0" borderId="81" xfId="4" applyFont="1" applyFill="1" applyBorder="1" applyAlignment="1">
      <alignment horizontal="left" vertical="center" wrapText="1"/>
    </xf>
    <xf numFmtId="0" fontId="5" fillId="0" borderId="163" xfId="4" applyFont="1" applyFill="1" applyBorder="1" applyAlignment="1">
      <alignment horizontal="left" vertical="center" wrapText="1"/>
    </xf>
    <xf numFmtId="0" fontId="5" fillId="0" borderId="309" xfId="4" applyFont="1" applyFill="1" applyBorder="1" applyAlignment="1">
      <alignment horizontal="left" vertical="center" wrapText="1"/>
    </xf>
    <xf numFmtId="0" fontId="5" fillId="0" borderId="310" xfId="4" applyFont="1" applyFill="1" applyBorder="1" applyAlignment="1">
      <alignment horizontal="left" vertical="center" wrapText="1"/>
    </xf>
    <xf numFmtId="0" fontId="5" fillId="10" borderId="404" xfId="4" applyFont="1" applyFill="1" applyBorder="1" applyAlignment="1">
      <alignment horizontal="left" vertical="center"/>
    </xf>
    <xf numFmtId="0" fontId="5" fillId="10" borderId="375" xfId="4" applyFont="1" applyFill="1" applyBorder="1" applyAlignment="1">
      <alignment horizontal="left" vertical="center"/>
    </xf>
    <xf numFmtId="0" fontId="33" fillId="0" borderId="409" xfId="4" applyFont="1" applyFill="1" applyBorder="1" applyAlignment="1">
      <alignment horizontal="left" vertical="center" wrapText="1"/>
    </xf>
    <xf numFmtId="0" fontId="33" fillId="0" borderId="406" xfId="4" applyFont="1" applyFill="1" applyBorder="1" applyAlignment="1">
      <alignment horizontal="left" vertical="center" wrapText="1"/>
    </xf>
    <xf numFmtId="0" fontId="5" fillId="0" borderId="412" xfId="0" applyFont="1" applyBorder="1" applyAlignment="1">
      <alignment horizontal="left" vertical="center" wrapText="1"/>
    </xf>
    <xf numFmtId="0" fontId="5" fillId="0" borderId="413" xfId="0" applyFont="1" applyBorder="1" applyAlignment="1">
      <alignment horizontal="left" vertical="center" wrapText="1"/>
    </xf>
    <xf numFmtId="0" fontId="33" fillId="0" borderId="414" xfId="4" applyFont="1" applyFill="1" applyBorder="1" applyAlignment="1">
      <alignment horizontal="left" vertical="center" wrapText="1"/>
    </xf>
    <xf numFmtId="0" fontId="33" fillId="0" borderId="407" xfId="4" applyFont="1" applyFill="1" applyBorder="1" applyAlignment="1">
      <alignment horizontal="left" vertical="center" wrapText="1"/>
    </xf>
    <xf numFmtId="0" fontId="33" fillId="0" borderId="408" xfId="4" applyFont="1" applyFill="1" applyBorder="1" applyAlignment="1">
      <alignment horizontal="left" vertical="center" wrapText="1"/>
    </xf>
    <xf numFmtId="0" fontId="33" fillId="0" borderId="405" xfId="4"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64" xfId="4" applyFont="1" applyFill="1" applyBorder="1" applyAlignment="1">
      <alignment horizontal="left" vertical="center" wrapText="1"/>
    </xf>
    <xf numFmtId="0" fontId="5" fillId="0" borderId="104" xfId="4" applyFont="1" applyFill="1" applyBorder="1" applyAlignment="1">
      <alignment horizontal="left" vertical="center" wrapText="1"/>
    </xf>
    <xf numFmtId="0" fontId="5" fillId="0" borderId="309" xfId="0" applyFont="1" applyFill="1" applyBorder="1" applyAlignment="1">
      <alignment horizontal="left" vertical="center" wrapText="1"/>
    </xf>
    <xf numFmtId="0" fontId="5" fillId="0" borderId="310" xfId="0" applyFont="1" applyFill="1" applyBorder="1" applyAlignment="1">
      <alignment horizontal="left" vertical="center" wrapText="1"/>
    </xf>
    <xf numFmtId="0" fontId="13" fillId="0" borderId="79" xfId="4" applyFont="1" applyFill="1" applyBorder="1" applyAlignment="1">
      <alignment horizontal="center" vertical="center"/>
    </xf>
    <xf numFmtId="178" fontId="13" fillId="0" borderId="79" xfId="4" applyNumberFormat="1" applyFont="1" applyFill="1" applyBorder="1" applyAlignment="1">
      <alignment horizontal="center" vertical="center"/>
    </xf>
    <xf numFmtId="176" fontId="13" fillId="0" borderId="79" xfId="4" applyNumberFormat="1" applyFont="1" applyFill="1" applyBorder="1" applyAlignment="1">
      <alignment horizontal="center" vertical="center"/>
    </xf>
    <xf numFmtId="178" fontId="13" fillId="0" borderId="309" xfId="4" applyNumberFormat="1" applyFont="1" applyFill="1" applyBorder="1" applyAlignment="1">
      <alignment horizontal="center" vertical="center"/>
    </xf>
    <xf numFmtId="178" fontId="13" fillId="0" borderId="310" xfId="4" applyNumberFormat="1" applyFont="1" applyFill="1" applyBorder="1" applyAlignment="1">
      <alignment horizontal="center" vertical="center"/>
    </xf>
    <xf numFmtId="178" fontId="13" fillId="0" borderId="79" xfId="4" applyNumberFormat="1" applyFont="1" applyFill="1" applyBorder="1" applyAlignment="1">
      <alignment horizontal="right" vertical="center"/>
    </xf>
    <xf numFmtId="178" fontId="13" fillId="0" borderId="79" xfId="5" applyNumberFormat="1" applyFont="1" applyFill="1" applyBorder="1" applyAlignment="1">
      <alignment horizontal="right" vertical="center"/>
    </xf>
    <xf numFmtId="178" fontId="13" fillId="9" borderId="79" xfId="4" applyNumberFormat="1" applyFont="1" applyFill="1" applyBorder="1" applyAlignment="1" applyProtection="1">
      <alignment horizontal="right" vertical="center"/>
      <protection locked="0"/>
    </xf>
    <xf numFmtId="178" fontId="13" fillId="9" borderId="79" xfId="5" applyNumberFormat="1" applyFont="1" applyFill="1" applyBorder="1" applyAlignment="1" applyProtection="1">
      <alignment horizontal="right" vertical="center"/>
      <protection locked="0"/>
    </xf>
    <xf numFmtId="0" fontId="13" fillId="0" borderId="0" xfId="4" applyFont="1" applyFill="1" applyBorder="1" applyAlignment="1">
      <alignment horizontal="center" vertical="center"/>
    </xf>
    <xf numFmtId="0" fontId="13" fillId="0" borderId="251" xfId="4" applyFont="1" applyFill="1" applyBorder="1" applyAlignment="1">
      <alignment horizontal="center" vertical="center"/>
    </xf>
    <xf numFmtId="179" fontId="13" fillId="10" borderId="79" xfId="4" applyNumberFormat="1" applyFont="1" applyFill="1" applyBorder="1" applyAlignment="1">
      <alignment horizontal="center" vertical="center"/>
    </xf>
    <xf numFmtId="0" fontId="13" fillId="10" borderId="79" xfId="4" applyFont="1" applyFill="1" applyBorder="1" applyAlignment="1">
      <alignment horizontal="center" vertical="center"/>
    </xf>
    <xf numFmtId="176" fontId="13" fillId="10" borderId="79" xfId="4" applyNumberFormat="1" applyFont="1" applyFill="1" applyBorder="1" applyAlignment="1">
      <alignment horizontal="center" vertical="center"/>
    </xf>
    <xf numFmtId="0" fontId="13" fillId="9" borderId="309" xfId="4" applyFont="1" applyFill="1" applyBorder="1" applyAlignment="1" applyProtection="1">
      <alignment horizontal="center" vertical="center"/>
      <protection locked="0"/>
    </xf>
    <xf numFmtId="0" fontId="13" fillId="9" borderId="310" xfId="4" applyFont="1" applyFill="1" applyBorder="1" applyAlignment="1" applyProtection="1">
      <alignment horizontal="center" vertical="center"/>
      <protection locked="0"/>
    </xf>
    <xf numFmtId="0" fontId="13" fillId="10" borderId="309" xfId="4" applyFont="1" applyFill="1" applyBorder="1" applyAlignment="1" applyProtection="1">
      <alignment horizontal="center" vertical="center"/>
    </xf>
    <xf numFmtId="0" fontId="13" fillId="10" borderId="310" xfId="4" applyFont="1" applyFill="1" applyBorder="1" applyAlignment="1" applyProtection="1">
      <alignment horizontal="center" vertical="center"/>
    </xf>
    <xf numFmtId="178" fontId="13" fillId="9" borderId="309" xfId="4" applyNumberFormat="1" applyFont="1" applyFill="1" applyBorder="1" applyAlignment="1" applyProtection="1">
      <alignment horizontal="right" vertical="center"/>
      <protection locked="0"/>
    </xf>
    <xf numFmtId="178" fontId="13" fillId="9" borderId="310" xfId="4" applyNumberFormat="1" applyFont="1" applyFill="1" applyBorder="1" applyAlignment="1" applyProtection="1">
      <alignment horizontal="right" vertical="center"/>
      <protection locked="0"/>
    </xf>
    <xf numFmtId="178" fontId="13" fillId="0" borderId="309" xfId="4" applyNumberFormat="1" applyFont="1" applyFill="1" applyBorder="1" applyAlignment="1">
      <alignment horizontal="right" vertical="center"/>
    </xf>
    <xf numFmtId="178" fontId="13" fillId="0" borderId="310" xfId="4" applyNumberFormat="1" applyFont="1" applyFill="1" applyBorder="1" applyAlignment="1">
      <alignment horizontal="right" vertical="center"/>
    </xf>
    <xf numFmtId="0" fontId="14" fillId="0" borderId="0" xfId="4" applyFont="1" applyFill="1" applyBorder="1" applyAlignment="1">
      <alignment horizontal="center" vertical="center"/>
    </xf>
    <xf numFmtId="0" fontId="14" fillId="10" borderId="0" xfId="4" applyFont="1" applyFill="1" applyBorder="1" applyAlignment="1" applyProtection="1">
      <alignment horizontal="left" vertical="center" wrapText="1"/>
      <protection locked="0"/>
    </xf>
    <xf numFmtId="0" fontId="14" fillId="0" borderId="0" xfId="4" applyFont="1" applyFill="1" applyBorder="1" applyAlignment="1">
      <alignment horizontal="center" vertical="center" wrapText="1"/>
    </xf>
    <xf numFmtId="0" fontId="14" fillId="10" borderId="0" xfId="4" applyFont="1" applyFill="1" applyBorder="1" applyAlignment="1" applyProtection="1">
      <alignment horizontal="center" vertical="center" wrapText="1"/>
      <protection locked="0"/>
    </xf>
    <xf numFmtId="0" fontId="11" fillId="9" borderId="309" xfId="4" applyFont="1" applyFill="1" applyBorder="1" applyAlignment="1" applyProtection="1">
      <alignment horizontal="center" vertical="center" shrinkToFit="1"/>
      <protection locked="0"/>
    </xf>
    <xf numFmtId="0" fontId="11" fillId="9" borderId="175" xfId="4" applyFont="1" applyFill="1" applyBorder="1" applyAlignment="1" applyProtection="1">
      <alignment horizontal="center" vertical="center" shrinkToFit="1"/>
      <protection locked="0"/>
    </xf>
    <xf numFmtId="0" fontId="11" fillId="9" borderId="310" xfId="4" applyFont="1" applyFill="1" applyBorder="1" applyAlignment="1" applyProtection="1">
      <alignment horizontal="center" vertical="center" shrinkToFit="1"/>
      <protection locked="0"/>
    </xf>
    <xf numFmtId="0" fontId="11" fillId="9" borderId="383" xfId="4" applyFont="1" applyFill="1" applyBorder="1" applyAlignment="1" applyProtection="1">
      <alignment horizontal="center" vertical="center" shrinkToFit="1"/>
      <protection locked="0"/>
    </xf>
    <xf numFmtId="0" fontId="11" fillId="9" borderId="381" xfId="4" applyFont="1" applyFill="1" applyBorder="1" applyAlignment="1" applyProtection="1">
      <alignment horizontal="center" vertical="center" shrinkToFit="1"/>
      <protection locked="0"/>
    </xf>
    <xf numFmtId="0" fontId="11" fillId="9" borderId="334" xfId="4" applyFont="1" applyFill="1" applyBorder="1" applyAlignment="1" applyProtection="1">
      <alignment horizontal="center" vertical="center" shrinkToFit="1"/>
      <protection locked="0"/>
    </xf>
    <xf numFmtId="0" fontId="11" fillId="0" borderId="368" xfId="4" applyFont="1" applyBorder="1" applyAlignment="1">
      <alignment horizontal="center" vertical="center" wrapText="1"/>
    </xf>
    <xf numFmtId="0" fontId="11" fillId="0" borderId="369" xfId="4" applyFont="1" applyBorder="1" applyAlignment="1">
      <alignment horizontal="center" vertical="center" wrapText="1"/>
    </xf>
    <xf numFmtId="1" fontId="11" fillId="0" borderId="370" xfId="4" applyNumberFormat="1" applyFont="1" applyBorder="1" applyAlignment="1">
      <alignment horizontal="center" vertical="center" wrapText="1"/>
    </xf>
    <xf numFmtId="1" fontId="11" fillId="0" borderId="369" xfId="4" applyNumberFormat="1" applyFont="1" applyBorder="1" applyAlignment="1">
      <alignment horizontal="center" vertical="center" wrapText="1"/>
    </xf>
    <xf numFmtId="0" fontId="11" fillId="9" borderId="360" xfId="4" applyFont="1" applyFill="1" applyBorder="1" applyAlignment="1" applyProtection="1">
      <alignment horizontal="left" vertical="center" wrapText="1"/>
      <protection locked="0"/>
    </xf>
    <xf numFmtId="0" fontId="11" fillId="9" borderId="249" xfId="4" applyFont="1" applyFill="1" applyBorder="1" applyAlignment="1" applyProtection="1">
      <alignment horizontal="left" vertical="center" wrapText="1"/>
      <protection locked="0"/>
    </xf>
    <xf numFmtId="0" fontId="11" fillId="9" borderId="363" xfId="4" applyFont="1" applyFill="1" applyBorder="1" applyAlignment="1" applyProtection="1">
      <alignment horizontal="left" vertical="center" wrapText="1"/>
      <protection locked="0"/>
    </xf>
    <xf numFmtId="0" fontId="11" fillId="9" borderId="329" xfId="4" applyFont="1" applyFill="1" applyBorder="1" applyAlignment="1" applyProtection="1">
      <alignment horizontal="left" vertical="center" wrapText="1"/>
      <protection locked="0"/>
    </xf>
    <xf numFmtId="0" fontId="11" fillId="9" borderId="330" xfId="4" applyFont="1" applyFill="1" applyBorder="1" applyAlignment="1" applyProtection="1">
      <alignment horizontal="left" vertical="center" wrapText="1"/>
      <protection locked="0"/>
    </xf>
    <xf numFmtId="0" fontId="11" fillId="9" borderId="331" xfId="4" applyFont="1" applyFill="1" applyBorder="1" applyAlignment="1" applyProtection="1">
      <alignment horizontal="left" vertical="center" wrapText="1"/>
      <protection locked="0"/>
    </xf>
    <xf numFmtId="177" fontId="11" fillId="0" borderId="390" xfId="4" applyNumberFormat="1" applyFont="1" applyBorder="1" applyAlignment="1">
      <alignment horizontal="center" vertical="center" wrapText="1"/>
    </xf>
    <xf numFmtId="177" fontId="11" fillId="0" borderId="386" xfId="4" applyNumberFormat="1" applyFont="1" applyBorder="1" applyAlignment="1">
      <alignment horizontal="center" vertical="center" wrapText="1"/>
    </xf>
    <xf numFmtId="177" fontId="11" fillId="0" borderId="391" xfId="4" applyNumberFormat="1" applyFont="1" applyBorder="1" applyAlignment="1">
      <alignment horizontal="center" vertical="center" wrapText="1"/>
    </xf>
    <xf numFmtId="179" fontId="13" fillId="0" borderId="79" xfId="4" applyNumberFormat="1" applyFont="1" applyFill="1" applyBorder="1" applyAlignment="1">
      <alignment horizontal="center" vertical="center"/>
    </xf>
    <xf numFmtId="0" fontId="13" fillId="0" borderId="79" xfId="4" applyNumberFormat="1" applyFont="1" applyFill="1" applyBorder="1" applyAlignment="1">
      <alignment horizontal="center" vertical="center"/>
    </xf>
    <xf numFmtId="0" fontId="11" fillId="0" borderId="339" xfId="4" applyFont="1" applyBorder="1" applyAlignment="1">
      <alignment horizontal="center" vertical="center"/>
    </xf>
    <xf numFmtId="0" fontId="11" fillId="0" borderId="328" xfId="4" applyFont="1" applyBorder="1" applyAlignment="1">
      <alignment horizontal="center" vertical="center"/>
    </xf>
    <xf numFmtId="0" fontId="11" fillId="7" borderId="319" xfId="4" applyFont="1" applyFill="1" applyBorder="1" applyAlignment="1" applyProtection="1">
      <alignment horizontal="center" vertical="center"/>
      <protection locked="0"/>
    </xf>
    <xf numFmtId="0" fontId="11" fillId="8" borderId="327" xfId="4" applyFont="1" applyFill="1" applyBorder="1" applyAlignment="1" applyProtection="1">
      <alignment horizontal="center" vertical="center"/>
      <protection locked="0"/>
    </xf>
    <xf numFmtId="0" fontId="11" fillId="7" borderId="324" xfId="4" applyFont="1" applyFill="1" applyBorder="1" applyAlignment="1" applyProtection="1">
      <alignment horizontal="center" vertical="center"/>
      <protection locked="0"/>
    </xf>
    <xf numFmtId="0" fontId="11" fillId="8" borderId="175" xfId="4" applyFont="1" applyFill="1" applyBorder="1" applyAlignment="1" applyProtection="1">
      <alignment horizontal="center" vertical="center"/>
      <protection locked="0"/>
    </xf>
    <xf numFmtId="0" fontId="11" fillId="8" borderId="323" xfId="4" applyFont="1" applyFill="1" applyBorder="1" applyAlignment="1" applyProtection="1">
      <alignment horizontal="center" vertical="center"/>
      <protection locked="0"/>
    </xf>
    <xf numFmtId="0" fontId="11" fillId="8" borderId="380" xfId="4" applyFont="1" applyFill="1" applyBorder="1" applyAlignment="1" applyProtection="1">
      <alignment horizontal="center" vertical="center"/>
      <protection locked="0"/>
    </xf>
    <xf numFmtId="0" fontId="11" fillId="8" borderId="381" xfId="4" applyFont="1" applyFill="1" applyBorder="1" applyAlignment="1" applyProtection="1">
      <alignment horizontal="center" vertical="center"/>
      <protection locked="0"/>
    </xf>
    <xf numFmtId="0" fontId="11" fillId="8" borderId="382" xfId="4" applyFont="1" applyFill="1" applyBorder="1" applyAlignment="1" applyProtection="1">
      <alignment horizontal="center" vertical="center"/>
      <protection locked="0"/>
    </xf>
    <xf numFmtId="0" fontId="11" fillId="7" borderId="360" xfId="4" applyFont="1" applyFill="1" applyBorder="1" applyAlignment="1" applyProtection="1">
      <alignment horizontal="center" vertical="center" shrinkToFit="1"/>
      <protection locked="0"/>
    </xf>
    <xf numFmtId="0" fontId="11" fillId="7" borderId="361" xfId="4" applyFont="1" applyFill="1" applyBorder="1" applyAlignment="1" applyProtection="1">
      <alignment horizontal="center" vertical="center" shrinkToFit="1"/>
      <protection locked="0"/>
    </xf>
    <xf numFmtId="0" fontId="11" fillId="7" borderId="329" xfId="4" applyFont="1" applyFill="1" applyBorder="1" applyAlignment="1" applyProtection="1">
      <alignment horizontal="center" vertical="center" shrinkToFit="1"/>
      <protection locked="0"/>
    </xf>
    <xf numFmtId="0" fontId="11" fillId="7" borderId="332" xfId="4" applyFont="1" applyFill="1" applyBorder="1" applyAlignment="1" applyProtection="1">
      <alignment horizontal="center" vertical="center" shrinkToFit="1"/>
      <protection locked="0"/>
    </xf>
    <xf numFmtId="0" fontId="11" fillId="7" borderId="362" xfId="4" applyFont="1" applyFill="1" applyBorder="1" applyAlignment="1" applyProtection="1">
      <alignment horizontal="center" vertical="center" wrapText="1"/>
      <protection locked="0"/>
    </xf>
    <xf numFmtId="0" fontId="11" fillId="7" borderId="361" xfId="4" applyFont="1" applyFill="1" applyBorder="1" applyAlignment="1" applyProtection="1">
      <alignment horizontal="center" vertical="center" wrapText="1"/>
      <protection locked="0"/>
    </xf>
    <xf numFmtId="0" fontId="11" fillId="7" borderId="333" xfId="4" applyFont="1" applyFill="1" applyBorder="1" applyAlignment="1" applyProtection="1">
      <alignment horizontal="center" vertical="center" wrapText="1"/>
      <protection locked="0"/>
    </xf>
    <xf numFmtId="0" fontId="11" fillId="7" borderId="332" xfId="4" applyFont="1" applyFill="1" applyBorder="1" applyAlignment="1" applyProtection="1">
      <alignment horizontal="center" vertical="center" wrapText="1"/>
      <protection locked="0"/>
    </xf>
    <xf numFmtId="0" fontId="11" fillId="7" borderId="362" xfId="4" applyFont="1" applyFill="1" applyBorder="1" applyAlignment="1" applyProtection="1">
      <alignment horizontal="center" vertical="center" shrinkToFit="1"/>
      <protection locked="0"/>
    </xf>
    <xf numFmtId="0" fontId="11" fillId="7" borderId="249" xfId="4" applyFont="1" applyFill="1" applyBorder="1" applyAlignment="1" applyProtection="1">
      <alignment horizontal="center" vertical="center" shrinkToFit="1"/>
      <protection locked="0"/>
    </xf>
    <xf numFmtId="0" fontId="11" fillId="7" borderId="333" xfId="4" applyFont="1" applyFill="1" applyBorder="1" applyAlignment="1" applyProtection="1">
      <alignment horizontal="center" vertical="center" shrinkToFit="1"/>
      <protection locked="0"/>
    </xf>
    <xf numFmtId="0" fontId="11" fillId="7" borderId="330" xfId="4" applyFont="1" applyFill="1" applyBorder="1" applyAlignment="1" applyProtection="1">
      <alignment horizontal="center" vertical="center" shrinkToFit="1"/>
      <protection locked="0"/>
    </xf>
    <xf numFmtId="0" fontId="11" fillId="9" borderId="374" xfId="4" applyFont="1" applyFill="1" applyBorder="1" applyAlignment="1" applyProtection="1">
      <alignment horizontal="left" vertical="center" wrapText="1"/>
      <protection locked="0"/>
    </xf>
    <xf numFmtId="0" fontId="11" fillId="9" borderId="251" xfId="4" applyFont="1" applyFill="1" applyBorder="1" applyAlignment="1" applyProtection="1">
      <alignment horizontal="left" vertical="center" wrapText="1"/>
      <protection locked="0"/>
    </xf>
    <xf numFmtId="0" fontId="11" fillId="9" borderId="379" xfId="4" applyFont="1" applyFill="1" applyBorder="1" applyAlignment="1" applyProtection="1">
      <alignment horizontal="left" vertical="center" wrapText="1"/>
      <protection locked="0"/>
    </xf>
    <xf numFmtId="177" fontId="11" fillId="0" borderId="377" xfId="4" applyNumberFormat="1" applyFont="1" applyBorder="1" applyAlignment="1">
      <alignment horizontal="center" vertical="center" wrapText="1"/>
    </xf>
    <xf numFmtId="177" fontId="11" fillId="0" borderId="373" xfId="4" applyNumberFormat="1" applyFont="1" applyBorder="1" applyAlignment="1">
      <alignment horizontal="center" vertical="center" wrapText="1"/>
    </xf>
    <xf numFmtId="177" fontId="11" fillId="0" borderId="378" xfId="4" applyNumberFormat="1" applyFont="1" applyBorder="1" applyAlignment="1">
      <alignment horizontal="center" vertical="center" wrapText="1"/>
    </xf>
    <xf numFmtId="0" fontId="11" fillId="0" borderId="351" xfId="4" applyFont="1" applyBorder="1" applyAlignment="1">
      <alignment horizontal="center" vertical="center"/>
    </xf>
    <xf numFmtId="0" fontId="11" fillId="8" borderId="319" xfId="4" applyFont="1" applyFill="1" applyBorder="1" applyAlignment="1" applyProtection="1">
      <alignment horizontal="center" vertical="center"/>
      <protection locked="0"/>
    </xf>
    <xf numFmtId="0" fontId="11" fillId="8" borderId="324" xfId="4" applyFont="1" applyFill="1" applyBorder="1" applyAlignment="1" applyProtection="1">
      <alignment horizontal="center" vertical="center"/>
      <protection locked="0"/>
    </xf>
    <xf numFmtId="0" fontId="11" fillId="7" borderId="374" xfId="4" applyFont="1" applyFill="1" applyBorder="1" applyAlignment="1" applyProtection="1">
      <alignment horizontal="center" vertical="center" shrinkToFit="1"/>
      <protection locked="0"/>
    </xf>
    <xf numFmtId="0" fontId="11" fillId="7" borderId="375" xfId="4" applyFont="1" applyFill="1" applyBorder="1" applyAlignment="1" applyProtection="1">
      <alignment horizontal="center" vertical="center" shrinkToFit="1"/>
      <protection locked="0"/>
    </xf>
    <xf numFmtId="0" fontId="11" fillId="7" borderId="376" xfId="4" applyFont="1" applyFill="1" applyBorder="1" applyAlignment="1" applyProtection="1">
      <alignment horizontal="center" vertical="center" wrapText="1"/>
      <protection locked="0"/>
    </xf>
    <xf numFmtId="0" fontId="11" fillId="7" borderId="375" xfId="4" applyFont="1" applyFill="1" applyBorder="1" applyAlignment="1" applyProtection="1">
      <alignment horizontal="center" vertical="center" wrapText="1"/>
      <protection locked="0"/>
    </xf>
    <xf numFmtId="0" fontId="11" fillId="7" borderId="376" xfId="4" applyFont="1" applyFill="1" applyBorder="1" applyAlignment="1" applyProtection="1">
      <alignment horizontal="center" vertical="center" shrinkToFit="1"/>
      <protection locked="0"/>
    </xf>
    <xf numFmtId="0" fontId="11" fillId="7" borderId="251" xfId="4" applyFont="1" applyFill="1" applyBorder="1" applyAlignment="1" applyProtection="1">
      <alignment horizontal="center" vertical="center" shrinkToFit="1"/>
      <protection locked="0"/>
    </xf>
    <xf numFmtId="0" fontId="11" fillId="9" borderId="321" xfId="4" applyFont="1" applyFill="1" applyBorder="1" applyAlignment="1" applyProtection="1">
      <alignment horizontal="left" vertical="center" wrapText="1"/>
      <protection locked="0"/>
    </xf>
    <xf numFmtId="0" fontId="11" fillId="9" borderId="0" xfId="4" applyFont="1" applyFill="1" applyBorder="1" applyAlignment="1" applyProtection="1">
      <alignment horizontal="left" vertical="center" wrapText="1"/>
      <protection locked="0"/>
    </xf>
    <xf numFmtId="0" fontId="11" fillId="9" borderId="322" xfId="4" applyFont="1" applyFill="1" applyBorder="1" applyAlignment="1" applyProtection="1">
      <alignment horizontal="left" vertical="center" wrapText="1"/>
      <protection locked="0"/>
    </xf>
    <xf numFmtId="177" fontId="11" fillId="0" borderId="358" xfId="4" applyNumberFormat="1" applyFont="1" applyBorder="1" applyAlignment="1">
      <alignment horizontal="center" vertical="center" wrapText="1"/>
    </xf>
    <xf numFmtId="177" fontId="11" fillId="0" borderId="354" xfId="4" applyNumberFormat="1" applyFont="1" applyBorder="1" applyAlignment="1">
      <alignment horizontal="center" vertical="center" wrapText="1"/>
    </xf>
    <xf numFmtId="177" fontId="11" fillId="0" borderId="359" xfId="4" applyNumberFormat="1" applyFont="1" applyBorder="1" applyAlignment="1">
      <alignment horizontal="center" vertical="center" wrapText="1"/>
    </xf>
    <xf numFmtId="0" fontId="11" fillId="7" borderId="321" xfId="4" applyFont="1" applyFill="1" applyBorder="1" applyAlignment="1" applyProtection="1">
      <alignment horizontal="center" vertical="center" shrinkToFit="1"/>
      <protection locked="0"/>
    </xf>
    <xf numFmtId="0" fontId="11" fillId="7" borderId="201" xfId="4" applyFont="1" applyFill="1" applyBorder="1" applyAlignment="1" applyProtection="1">
      <alignment horizontal="center" vertical="center" shrinkToFit="1"/>
      <protection locked="0"/>
    </xf>
    <xf numFmtId="0" fontId="11" fillId="7" borderId="113" xfId="4" applyFont="1" applyFill="1" applyBorder="1" applyAlignment="1" applyProtection="1">
      <alignment horizontal="center" vertical="center" wrapText="1"/>
      <protection locked="0"/>
    </xf>
    <xf numFmtId="0" fontId="11" fillId="7" borderId="201" xfId="4" applyFont="1" applyFill="1" applyBorder="1" applyAlignment="1" applyProtection="1">
      <alignment horizontal="center" vertical="center" wrapText="1"/>
      <protection locked="0"/>
    </xf>
    <xf numFmtId="0" fontId="11" fillId="7" borderId="113" xfId="4" applyFont="1" applyFill="1" applyBorder="1" applyAlignment="1" applyProtection="1">
      <alignment horizontal="center" vertical="center" shrinkToFit="1"/>
      <protection locked="0"/>
    </xf>
    <xf numFmtId="0" fontId="11" fillId="7" borderId="0" xfId="4" applyFont="1" applyFill="1" applyBorder="1" applyAlignment="1" applyProtection="1">
      <alignment horizontal="center" vertical="center" shrinkToFit="1"/>
      <protection locked="0"/>
    </xf>
    <xf numFmtId="0" fontId="11" fillId="0" borderId="311" xfId="4" applyFont="1" applyBorder="1" applyAlignment="1">
      <alignment horizontal="center" vertical="center"/>
    </xf>
    <xf numFmtId="0" fontId="11" fillId="0" borderId="319" xfId="4" applyFont="1" applyBorder="1" applyAlignment="1">
      <alignment horizontal="center" vertical="center"/>
    </xf>
    <xf numFmtId="0" fontId="11" fillId="0" borderId="327" xfId="4" applyFont="1" applyBorder="1" applyAlignment="1">
      <alignment horizontal="center" vertical="center"/>
    </xf>
    <xf numFmtId="0" fontId="15" fillId="0" borderId="312" xfId="4" applyFont="1" applyBorder="1" applyAlignment="1">
      <alignment horizontal="center" vertical="center" wrapText="1"/>
    </xf>
    <xf numFmtId="0" fontId="15" fillId="0" borderId="320" xfId="4" applyFont="1" applyBorder="1" applyAlignment="1">
      <alignment horizontal="center" vertical="center" wrapText="1"/>
    </xf>
    <xf numFmtId="0" fontId="15" fillId="0" borderId="328" xfId="4" applyFont="1" applyBorder="1" applyAlignment="1">
      <alignment horizontal="center" vertical="center" wrapText="1"/>
    </xf>
    <xf numFmtId="0" fontId="11" fillId="0" borderId="313" xfId="4" applyFont="1" applyBorder="1" applyAlignment="1">
      <alignment horizontal="center" vertical="center" wrapText="1"/>
    </xf>
    <xf numFmtId="0" fontId="11" fillId="0" borderId="314" xfId="4" applyFont="1" applyBorder="1" applyAlignment="1">
      <alignment horizontal="center" vertical="center"/>
    </xf>
    <xf numFmtId="0" fontId="11" fillId="0" borderId="315" xfId="4" applyFont="1" applyBorder="1" applyAlignment="1">
      <alignment horizontal="center" vertical="center"/>
    </xf>
    <xf numFmtId="0" fontId="11" fillId="0" borderId="321" xfId="4" applyFont="1" applyBorder="1" applyAlignment="1">
      <alignment horizontal="center" vertical="center"/>
    </xf>
    <xf numFmtId="0" fontId="11" fillId="0" borderId="0" xfId="4" applyFont="1" applyBorder="1" applyAlignment="1">
      <alignment horizontal="center" vertical="center"/>
    </xf>
    <xf numFmtId="0" fontId="11" fillId="0" borderId="322" xfId="4" applyFont="1" applyBorder="1" applyAlignment="1">
      <alignment horizontal="center" vertical="center"/>
    </xf>
    <xf numFmtId="0" fontId="11" fillId="0" borderId="329" xfId="4" applyFont="1" applyBorder="1" applyAlignment="1">
      <alignment horizontal="center" vertical="center"/>
    </xf>
    <xf numFmtId="0" fontId="11" fillId="0" borderId="330" xfId="4" applyFont="1" applyBorder="1" applyAlignment="1">
      <alignment horizontal="center" vertical="center"/>
    </xf>
    <xf numFmtId="0" fontId="11" fillId="0" borderId="331" xfId="4" applyFont="1" applyBorder="1" applyAlignment="1">
      <alignment horizontal="center" vertical="center"/>
    </xf>
    <xf numFmtId="0" fontId="11" fillId="0" borderId="316" xfId="4" applyFont="1" applyBorder="1" applyAlignment="1">
      <alignment horizontal="center" vertical="center" wrapText="1"/>
    </xf>
    <xf numFmtId="0" fontId="11" fillId="0" borderId="321" xfId="4" applyFont="1" applyBorder="1" applyAlignment="1">
      <alignment horizontal="center" vertical="center" wrapText="1"/>
    </xf>
    <xf numFmtId="0" fontId="11" fillId="0" borderId="201" xfId="4" applyFont="1" applyBorder="1" applyAlignment="1">
      <alignment horizontal="center" vertical="center" wrapText="1"/>
    </xf>
    <xf numFmtId="0" fontId="11" fillId="0" borderId="329" xfId="4" applyFont="1" applyBorder="1" applyAlignment="1">
      <alignment horizontal="center" vertical="center" wrapText="1"/>
    </xf>
    <xf numFmtId="0" fontId="11" fillId="0" borderId="332" xfId="4" applyFont="1" applyBorder="1" applyAlignment="1">
      <alignment horizontal="center" vertical="center" wrapText="1"/>
    </xf>
    <xf numFmtId="0" fontId="13" fillId="0" borderId="317" xfId="4" applyFont="1" applyBorder="1" applyAlignment="1">
      <alignment horizontal="center" vertical="center" wrapText="1"/>
    </xf>
    <xf numFmtId="0" fontId="13" fillId="0" borderId="316" xfId="4" applyFont="1" applyBorder="1" applyAlignment="1">
      <alignment horizontal="center" vertical="center" wrapText="1"/>
    </xf>
    <xf numFmtId="0" fontId="13" fillId="0" borderId="113" xfId="4" applyFont="1" applyBorder="1" applyAlignment="1">
      <alignment horizontal="center" vertical="center" wrapText="1"/>
    </xf>
    <xf numFmtId="0" fontId="13" fillId="0" borderId="201" xfId="4" applyFont="1" applyBorder="1" applyAlignment="1">
      <alignment horizontal="center" vertical="center" wrapText="1"/>
    </xf>
    <xf numFmtId="0" fontId="13" fillId="0" borderId="333" xfId="4" applyFont="1" applyBorder="1" applyAlignment="1">
      <alignment horizontal="center" vertical="center" wrapText="1"/>
    </xf>
    <xf numFmtId="0" fontId="13" fillId="0" borderId="332" xfId="4" applyFont="1" applyBorder="1" applyAlignment="1">
      <alignment horizontal="center" vertical="center" wrapText="1"/>
    </xf>
    <xf numFmtId="0" fontId="11" fillId="0" borderId="348" xfId="4" applyFont="1" applyBorder="1" applyAlignment="1">
      <alignment horizontal="center" vertical="center" wrapText="1"/>
    </xf>
    <xf numFmtId="0" fontId="11" fillId="0" borderId="349" xfId="4" applyFont="1" applyBorder="1" applyAlignment="1">
      <alignment horizontal="center" vertical="center" wrapText="1"/>
    </xf>
    <xf numFmtId="1" fontId="11" fillId="0" borderId="350" xfId="4" applyNumberFormat="1" applyFont="1" applyBorder="1" applyAlignment="1">
      <alignment horizontal="center" vertical="center" wrapText="1"/>
    </xf>
    <xf numFmtId="1" fontId="11" fillId="0" borderId="349" xfId="4" applyNumberFormat="1" applyFont="1" applyBorder="1" applyAlignment="1">
      <alignment horizontal="center" vertical="center" wrapText="1"/>
    </xf>
    <xf numFmtId="0" fontId="11" fillId="9" borderId="313" xfId="4" applyFont="1" applyFill="1" applyBorder="1" applyAlignment="1" applyProtection="1">
      <alignment horizontal="left" vertical="center" wrapText="1"/>
      <protection locked="0"/>
    </xf>
    <xf numFmtId="0" fontId="11" fillId="9" borderId="314" xfId="4" applyFont="1" applyFill="1" applyBorder="1" applyAlignment="1" applyProtection="1">
      <alignment horizontal="left" vertical="center" wrapText="1"/>
      <protection locked="0"/>
    </xf>
    <xf numFmtId="0" fontId="11" fillId="9" borderId="315" xfId="4" applyFont="1" applyFill="1" applyBorder="1" applyAlignment="1" applyProtection="1">
      <alignment horizontal="left" vertical="center" wrapText="1"/>
      <protection locked="0"/>
    </xf>
    <xf numFmtId="0" fontId="11" fillId="7" borderId="311" xfId="4" applyFont="1" applyFill="1" applyBorder="1" applyAlignment="1" applyProtection="1">
      <alignment horizontal="center" vertical="center"/>
      <protection locked="0"/>
    </xf>
    <xf numFmtId="0" fontId="11" fillId="7" borderId="340" xfId="4" applyFont="1" applyFill="1" applyBorder="1" applyAlignment="1" applyProtection="1">
      <alignment horizontal="center" vertical="center"/>
      <protection locked="0"/>
    </xf>
    <xf numFmtId="0" fontId="11" fillId="8" borderId="341" xfId="4" applyFont="1" applyFill="1" applyBorder="1" applyAlignment="1" applyProtection="1">
      <alignment horizontal="center" vertical="center"/>
      <protection locked="0"/>
    </xf>
    <xf numFmtId="0" fontId="11" fillId="8" borderId="342" xfId="4" applyFont="1" applyFill="1" applyBorder="1" applyAlignment="1" applyProtection="1">
      <alignment horizontal="center" vertical="center"/>
      <protection locked="0"/>
    </xf>
    <xf numFmtId="0" fontId="11" fillId="7" borderId="313" xfId="4" applyFont="1" applyFill="1" applyBorder="1" applyAlignment="1" applyProtection="1">
      <alignment horizontal="center" vertical="center" shrinkToFit="1"/>
      <protection locked="0"/>
    </xf>
    <xf numFmtId="0" fontId="11" fillId="7" borderId="316" xfId="4" applyFont="1" applyFill="1" applyBorder="1" applyAlignment="1" applyProtection="1">
      <alignment horizontal="center" vertical="center" shrinkToFit="1"/>
      <protection locked="0"/>
    </xf>
    <xf numFmtId="0" fontId="11" fillId="7" borderId="317" xfId="4" applyFont="1" applyFill="1" applyBorder="1" applyAlignment="1" applyProtection="1">
      <alignment horizontal="center" vertical="center" wrapText="1"/>
      <protection locked="0"/>
    </xf>
    <xf numFmtId="0" fontId="11" fillId="7" borderId="316" xfId="4" applyFont="1" applyFill="1" applyBorder="1" applyAlignment="1" applyProtection="1">
      <alignment horizontal="center" vertical="center" wrapText="1"/>
      <protection locked="0"/>
    </xf>
    <xf numFmtId="0" fontId="11" fillId="7" borderId="317" xfId="4" applyFont="1" applyFill="1" applyBorder="1" applyAlignment="1" applyProtection="1">
      <alignment horizontal="center" vertical="center" shrinkToFit="1"/>
      <protection locked="0"/>
    </xf>
    <xf numFmtId="0" fontId="11" fillId="7" borderId="314" xfId="4" applyFont="1" applyFill="1" applyBorder="1" applyAlignment="1" applyProtection="1">
      <alignment horizontal="center" vertical="center" shrinkToFit="1"/>
      <protection locked="0"/>
    </xf>
    <xf numFmtId="0" fontId="11" fillId="9" borderId="343" xfId="4" applyFont="1" applyFill="1" applyBorder="1" applyAlignment="1" applyProtection="1">
      <alignment horizontal="center" vertical="center" shrinkToFit="1"/>
      <protection locked="0"/>
    </xf>
    <xf numFmtId="0" fontId="11" fillId="9" borderId="341" xfId="4" applyFont="1" applyFill="1" applyBorder="1" applyAlignment="1" applyProtection="1">
      <alignment horizontal="center" vertical="center" shrinkToFit="1"/>
      <protection locked="0"/>
    </xf>
    <xf numFmtId="0" fontId="11" fillId="9" borderId="344" xfId="4" applyFont="1" applyFill="1" applyBorder="1" applyAlignment="1" applyProtection="1">
      <alignment horizontal="center" vertical="center" shrinkToFit="1"/>
      <protection locked="0"/>
    </xf>
    <xf numFmtId="0" fontId="12" fillId="7" borderId="0" xfId="4" applyFont="1" applyFill="1" applyAlignment="1" applyProtection="1">
      <alignment horizontal="center" vertical="center" shrinkToFit="1"/>
      <protection locked="0"/>
    </xf>
    <xf numFmtId="0" fontId="12" fillId="8" borderId="0" xfId="4" applyFont="1" applyFill="1" applyAlignment="1" applyProtection="1">
      <alignment horizontal="center" vertical="center" shrinkToFit="1"/>
      <protection locked="0"/>
    </xf>
    <xf numFmtId="0" fontId="12" fillId="9" borderId="0" xfId="4" applyFont="1" applyFill="1" applyAlignment="1" applyProtection="1">
      <alignment horizontal="center" vertical="center"/>
      <protection locked="0"/>
    </xf>
    <xf numFmtId="0" fontId="12" fillId="0" borderId="0" xfId="4" applyFont="1" applyFill="1" applyAlignment="1">
      <alignment horizontal="center" vertical="center"/>
    </xf>
    <xf numFmtId="0" fontId="11" fillId="7" borderId="309" xfId="4" applyFont="1" applyFill="1" applyBorder="1" applyAlignment="1" applyProtection="1">
      <alignment horizontal="center" vertical="center"/>
      <protection locked="0"/>
    </xf>
    <xf numFmtId="0" fontId="11" fillId="8" borderId="310" xfId="4" applyFont="1" applyFill="1" applyBorder="1" applyAlignment="1" applyProtection="1">
      <alignment horizontal="center" vertical="center"/>
      <protection locked="0"/>
    </xf>
    <xf numFmtId="0" fontId="11" fillId="0" borderId="324" xfId="4" applyFont="1" applyFill="1" applyBorder="1" applyAlignment="1">
      <alignment horizontal="center" vertical="center"/>
    </xf>
    <xf numFmtId="0" fontId="11" fillId="0" borderId="175" xfId="4" applyFont="1" applyFill="1" applyBorder="1" applyAlignment="1">
      <alignment horizontal="center" vertical="center"/>
    </xf>
    <xf numFmtId="0" fontId="11" fillId="0" borderId="317" xfId="4" applyFont="1" applyBorder="1" applyAlignment="1">
      <alignment horizontal="center" vertical="center" wrapText="1"/>
    </xf>
    <xf numFmtId="0" fontId="11" fillId="0" borderId="314" xfId="4" applyFont="1" applyBorder="1" applyAlignment="1">
      <alignment horizontal="center" vertical="center" wrapText="1"/>
    </xf>
    <xf numFmtId="0" fontId="11" fillId="0" borderId="113"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333" xfId="4" applyFont="1" applyBorder="1" applyAlignment="1">
      <alignment horizontal="center" vertical="center" wrapText="1"/>
    </xf>
    <xf numFmtId="0" fontId="11" fillId="0" borderId="330" xfId="4" applyFont="1" applyBorder="1" applyAlignment="1">
      <alignment horizontal="center" vertical="center" wrapText="1"/>
    </xf>
    <xf numFmtId="0" fontId="11" fillId="0" borderId="314" xfId="4" quotePrefix="1" applyFont="1" applyBorder="1" applyAlignment="1">
      <alignment horizontal="center" vertical="center"/>
    </xf>
    <xf numFmtId="0" fontId="14" fillId="0" borderId="318" xfId="4" applyFont="1" applyFill="1" applyBorder="1" applyAlignment="1">
      <alignment horizontal="center" vertical="center" wrapText="1"/>
    </xf>
    <xf numFmtId="0" fontId="14" fillId="0" borderId="315" xfId="4" applyFont="1" applyFill="1" applyBorder="1" applyAlignment="1">
      <alignment horizontal="center" vertical="center" wrapText="1"/>
    </xf>
    <xf numFmtId="0" fontId="14" fillId="0" borderId="62" xfId="4" applyFont="1" applyFill="1" applyBorder="1" applyAlignment="1">
      <alignment horizontal="center" vertical="center" wrapText="1"/>
    </xf>
    <xf numFmtId="0" fontId="14" fillId="0" borderId="322" xfId="4" applyFont="1" applyFill="1" applyBorder="1" applyAlignment="1">
      <alignment horizontal="center" vertical="center" wrapText="1"/>
    </xf>
    <xf numFmtId="0" fontId="14" fillId="0" borderId="338" xfId="4" applyFont="1" applyFill="1" applyBorder="1" applyAlignment="1">
      <alignment horizontal="center" vertical="center" wrapText="1"/>
    </xf>
    <xf numFmtId="0" fontId="14" fillId="0" borderId="331" xfId="4" applyFont="1" applyFill="1" applyBorder="1" applyAlignment="1">
      <alignment horizontal="center" vertical="center" wrapText="1"/>
    </xf>
    <xf numFmtId="0" fontId="14" fillId="0" borderId="313" xfId="4" applyFont="1" applyBorder="1" applyAlignment="1">
      <alignment horizontal="center" vertical="center" wrapText="1"/>
    </xf>
    <xf numFmtId="0" fontId="14" fillId="0" borderId="315" xfId="4" applyFont="1" applyBorder="1" applyAlignment="1">
      <alignment horizontal="center" vertical="center" wrapText="1"/>
    </xf>
    <xf numFmtId="0" fontId="14" fillId="0" borderId="321" xfId="4" applyFont="1" applyBorder="1" applyAlignment="1">
      <alignment horizontal="center" vertical="center" wrapText="1"/>
    </xf>
    <xf numFmtId="0" fontId="14" fillId="0" borderId="322" xfId="4" applyFont="1" applyBorder="1" applyAlignment="1">
      <alignment horizontal="center" vertical="center" wrapText="1"/>
    </xf>
    <xf numFmtId="0" fontId="14" fillId="0" borderId="329" xfId="4" applyFont="1" applyBorder="1" applyAlignment="1">
      <alignment horizontal="center" vertical="center" wrapText="1"/>
    </xf>
    <xf numFmtId="0" fontId="14" fillId="0" borderId="331" xfId="4" applyFont="1" applyBorder="1" applyAlignment="1">
      <alignment horizontal="center" vertical="center" wrapText="1"/>
    </xf>
    <xf numFmtId="0" fontId="11" fillId="0" borderId="315" xfId="4" applyFont="1" applyBorder="1" applyAlignment="1">
      <alignment horizontal="center" vertical="center" wrapText="1"/>
    </xf>
    <xf numFmtId="0" fontId="11" fillId="0" borderId="322" xfId="4" applyFont="1" applyBorder="1" applyAlignment="1">
      <alignment horizontal="center" vertical="center" wrapText="1"/>
    </xf>
    <xf numFmtId="0" fontId="11" fillId="0" borderId="331" xfId="4" applyFont="1" applyBorder="1" applyAlignment="1">
      <alignment horizontal="center" vertical="center" wrapText="1"/>
    </xf>
    <xf numFmtId="0" fontId="11" fillId="0" borderId="323" xfId="4" applyFont="1" applyFill="1" applyBorder="1" applyAlignment="1">
      <alignment horizontal="center" vertical="center"/>
    </xf>
    <xf numFmtId="0" fontId="11" fillId="9" borderId="309" xfId="4" applyFont="1" applyFill="1" applyBorder="1" applyAlignment="1" applyProtection="1">
      <alignment horizontal="center" vertical="center"/>
      <protection locked="0"/>
    </xf>
    <xf numFmtId="0" fontId="11" fillId="9" borderId="310" xfId="4" applyFont="1" applyFill="1" applyBorder="1" applyAlignment="1" applyProtection="1">
      <alignment horizontal="center" vertical="center"/>
      <protection locked="0"/>
    </xf>
    <xf numFmtId="0" fontId="11" fillId="10" borderId="309" xfId="4" applyFont="1" applyFill="1" applyBorder="1" applyAlignment="1" applyProtection="1">
      <alignment horizontal="center" vertical="center"/>
    </xf>
    <xf numFmtId="0" fontId="11" fillId="10" borderId="310" xfId="4" applyFont="1" applyFill="1" applyBorder="1" applyAlignment="1" applyProtection="1">
      <alignment horizontal="center" vertical="center"/>
    </xf>
    <xf numFmtId="0" fontId="19" fillId="10" borderId="79" xfId="4" applyFont="1" applyFill="1" applyBorder="1" applyAlignment="1" applyProtection="1">
      <alignment horizontal="center" vertical="center"/>
    </xf>
    <xf numFmtId="0" fontId="14" fillId="10" borderId="0" xfId="4" applyFont="1" applyFill="1" applyBorder="1" applyAlignment="1">
      <alignment horizontal="left" vertical="center" indent="1"/>
    </xf>
    <xf numFmtId="0" fontId="1" fillId="10" borderId="312" xfId="4" applyFill="1" applyBorder="1" applyAlignment="1">
      <alignment horizontal="center" vertical="center"/>
    </xf>
    <xf numFmtId="0" fontId="1" fillId="10" borderId="320" xfId="4" applyFill="1" applyBorder="1" applyAlignment="1">
      <alignment horizontal="center" vertical="center"/>
    </xf>
    <xf numFmtId="0" fontId="1" fillId="10" borderId="328" xfId="4" applyFill="1" applyBorder="1" applyAlignment="1">
      <alignment horizontal="center" vertical="center"/>
    </xf>
    <xf numFmtId="0" fontId="46" fillId="0" borderId="0" xfId="8" applyFont="1" applyBorder="1" applyAlignment="1">
      <alignment horizontal="left"/>
    </xf>
    <xf numFmtId="0" fontId="39" fillId="0" borderId="120" xfId="8" applyFont="1" applyBorder="1" applyAlignment="1">
      <alignment horizontal="center" vertical="center"/>
    </xf>
    <xf numFmtId="0" fontId="40" fillId="0" borderId="120" xfId="8" applyFont="1" applyBorder="1" applyAlignment="1">
      <alignment horizontal="center" vertical="center" wrapText="1"/>
    </xf>
    <xf numFmtId="0" fontId="40" fillId="0" borderId="0" xfId="8" applyFont="1" applyBorder="1" applyAlignment="1">
      <alignment horizontal="left" vertical="center"/>
    </xf>
    <xf numFmtId="0" fontId="47" fillId="0" borderId="79" xfId="6" applyFont="1" applyBorder="1" applyAlignment="1">
      <alignment horizontal="center" vertical="center"/>
    </xf>
  </cellXfs>
  <cellStyles count="10">
    <cellStyle name="Excel Built-in Explanatory Text" xfId="2" xr:uid="{3155B886-5303-4513-91D1-32BE92AE8263}"/>
    <cellStyle name="Excel Built-in Explanatory Text 2" xfId="8" xr:uid="{D739F144-1623-4051-80F3-99B71C0FE5A3}"/>
    <cellStyle name="ハイパーリンク 2" xfId="7" xr:uid="{01194780-DFD0-422A-9633-065B699CD6E1}"/>
    <cellStyle name="桁区切り 2" xfId="5" xr:uid="{21B466FC-B3DA-4F27-BA5C-3973C1E998E5}"/>
    <cellStyle name="標準" xfId="0" builtinId="0"/>
    <cellStyle name="標準 2" xfId="1" xr:uid="{8C4CBA59-5C74-4C9E-ACC0-2F8349869DE1}"/>
    <cellStyle name="標準 2 2" xfId="3" xr:uid="{538EF12B-DC14-4679-A1C8-9803A83C4273}"/>
    <cellStyle name="標準 3" xfId="4" xr:uid="{828EBD6F-B470-4134-84DF-7250BF7F2DD5}"/>
    <cellStyle name="標準 4" xfId="6" xr:uid="{1E0B933F-9B64-4472-A700-C9A54FD7DB76}"/>
    <cellStyle name="標準 5" xfId="9" xr:uid="{C2538C8F-4B4B-494B-B216-EDAC67559B87}"/>
  </cellStyles>
  <dxfs count="20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71436</xdr:colOff>
      <xdr:row>553</xdr:row>
      <xdr:rowOff>27217</xdr:rowOff>
    </xdr:from>
    <xdr:to>
      <xdr:col>8</xdr:col>
      <xdr:colOff>259418</xdr:colOff>
      <xdr:row>553</xdr:row>
      <xdr:rowOff>3347360</xdr:rowOff>
    </xdr:to>
    <xdr:pic>
      <xdr:nvPicPr>
        <xdr:cNvPr id="9" name="図 8">
          <a:extLst>
            <a:ext uri="{FF2B5EF4-FFF2-40B4-BE49-F238E27FC236}">
              <a16:creationId xmlns:a16="http://schemas.microsoft.com/office/drawing/2014/main" id="{583F5B2D-DDAF-44F5-A6B1-1C28DA8671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6579" y="416950074"/>
          <a:ext cx="6365625" cy="3320143"/>
        </a:xfrm>
        <a:prstGeom prst="rect">
          <a:avLst/>
        </a:prstGeom>
      </xdr:spPr>
    </xdr:pic>
    <xdr:clientData/>
  </xdr:twoCellAnchor>
  <xdr:twoCellAnchor>
    <xdr:from>
      <xdr:col>1</xdr:col>
      <xdr:colOff>0</xdr:colOff>
      <xdr:row>1</xdr:row>
      <xdr:rowOff>69272</xdr:rowOff>
    </xdr:from>
    <xdr:to>
      <xdr:col>8</xdr:col>
      <xdr:colOff>245904</xdr:colOff>
      <xdr:row>2</xdr:row>
      <xdr:rowOff>381001</xdr:rowOff>
    </xdr:to>
    <xdr:sp macro="" textlink="">
      <xdr:nvSpPr>
        <xdr:cNvPr id="5" name="AutoShape 4">
          <a:extLst>
            <a:ext uri="{FF2B5EF4-FFF2-40B4-BE49-F238E27FC236}">
              <a16:creationId xmlns:a16="http://schemas.microsoft.com/office/drawing/2014/main" id="{C393016B-74B8-4BEF-8900-B95059A5C36E}"/>
            </a:ext>
          </a:extLst>
        </xdr:cNvPr>
        <xdr:cNvSpPr>
          <a:spLocks noChangeArrowheads="1"/>
        </xdr:cNvSpPr>
      </xdr:nvSpPr>
      <xdr:spPr bwMode="auto">
        <a:xfrm>
          <a:off x="134471" y="876096"/>
          <a:ext cx="7686609" cy="3012346"/>
        </a:xfrm>
        <a:prstGeom prst="roundRect">
          <a:avLst>
            <a:gd name="adj" fmla="val 14946"/>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rtl="0"/>
          <a:r>
            <a:rPr lang="ja-JP" altLang="ja-JP" sz="1000" b="0" i="0" baseline="0">
              <a:effectLst/>
              <a:latin typeface="+mn-lt"/>
              <a:ea typeface="+mn-ea"/>
              <a:cs typeface="+mn-cs"/>
            </a:rPr>
            <a:t>○確認事項の根拠となる条文及び通知等を記載しています。</a:t>
          </a:r>
          <a:endParaRPr lang="ja-JP" altLang="ja-JP" sz="700">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・「基準」･･･「指定地域密着型サービスの事業の人員、設備及び運営に関する基準（平</a:t>
          </a:r>
          <a:r>
            <a:rPr lang="en-US" altLang="ja-JP" sz="1000" b="0" i="0" baseline="0">
              <a:effectLst/>
              <a:latin typeface="+mn-lt"/>
              <a:ea typeface="+mn-ea"/>
              <a:cs typeface="+mn-cs"/>
            </a:rPr>
            <a:t>18</a:t>
          </a:r>
          <a:r>
            <a:rPr lang="ja-JP" altLang="ja-JP" sz="1000" b="0" i="0" baseline="0">
              <a:effectLst/>
              <a:latin typeface="+mn-lt"/>
              <a:ea typeface="+mn-ea"/>
              <a:cs typeface="+mn-cs"/>
            </a:rPr>
            <a:t>厚生労働省令第</a:t>
          </a:r>
          <a:r>
            <a:rPr lang="en-US" altLang="ja-JP" sz="1000" b="0" i="0" baseline="0">
              <a:effectLst/>
              <a:latin typeface="+mn-lt"/>
              <a:ea typeface="+mn-ea"/>
              <a:cs typeface="+mn-cs"/>
            </a:rPr>
            <a:t>34</a:t>
          </a:r>
          <a:r>
            <a:rPr lang="ja-JP" altLang="ja-JP" sz="1000" b="0" i="0" baseline="0">
              <a:effectLst/>
              <a:latin typeface="+mn-lt"/>
              <a:ea typeface="+mn-ea"/>
              <a:cs typeface="+mn-cs"/>
            </a:rPr>
            <a:t>号）」</a:t>
          </a:r>
          <a:endParaRPr lang="ja-JP" altLang="ja-JP" sz="700">
            <a:effectLst/>
          </a:endParaRPr>
        </a:p>
        <a:p>
          <a:pPr rtl="0"/>
          <a:r>
            <a:rPr lang="ja-JP" altLang="ja-JP" sz="1000" b="0" i="0" baseline="0">
              <a:effectLst/>
              <a:latin typeface="+mn-lt"/>
              <a:ea typeface="+mn-ea"/>
              <a:cs typeface="+mn-cs"/>
            </a:rPr>
            <a:t>・「平</a:t>
          </a:r>
          <a:r>
            <a:rPr lang="en-US" altLang="ja-JP" sz="1000" b="0" i="0" baseline="0">
              <a:effectLst/>
              <a:latin typeface="+mn-lt"/>
              <a:ea typeface="+mn-ea"/>
              <a:cs typeface="+mn-cs"/>
            </a:rPr>
            <a:t>18</a:t>
          </a:r>
          <a:r>
            <a:rPr lang="ja-JP" altLang="ja-JP" sz="1000" b="0" i="0" baseline="0">
              <a:effectLst/>
              <a:latin typeface="+mn-lt"/>
              <a:ea typeface="+mn-ea"/>
              <a:cs typeface="+mn-cs"/>
            </a:rPr>
            <a:t>厚告</a:t>
          </a:r>
          <a:r>
            <a:rPr lang="en-US" altLang="ja-JP" sz="1000" b="0" i="0" baseline="0">
              <a:effectLst/>
              <a:latin typeface="+mn-lt"/>
              <a:ea typeface="+mn-ea"/>
              <a:cs typeface="+mn-cs"/>
            </a:rPr>
            <a:t>126</a:t>
          </a:r>
          <a:r>
            <a:rPr lang="ja-JP" altLang="ja-JP" sz="1000" b="0" i="0" baseline="0">
              <a:effectLst/>
              <a:latin typeface="+mn-lt"/>
              <a:ea typeface="+mn-ea"/>
              <a:cs typeface="+mn-cs"/>
            </a:rPr>
            <a:t>号」･･･「指定地域密着型サービスに要する費用の額の算定に関する基準」</a:t>
          </a:r>
          <a:endParaRPr lang="ja-JP" altLang="ja-JP" sz="700">
            <a:effectLst/>
          </a:endParaRPr>
        </a:p>
        <a:p>
          <a:pPr rtl="0"/>
          <a:r>
            <a:rPr lang="ja-JP" altLang="ja-JP" sz="1000" b="0" i="0" baseline="0">
              <a:effectLst/>
              <a:latin typeface="+mn-lt"/>
              <a:ea typeface="+mn-ea"/>
              <a:cs typeface="+mn-cs"/>
            </a:rPr>
            <a:t>・「利用者等告示」･･･「厚生労働大臣が定める基準に適合する利用者等(平27告9</a:t>
          </a:r>
          <a:r>
            <a:rPr lang="en-US" altLang="ja-JP" sz="1000" b="0" i="0" baseline="0">
              <a:effectLst/>
              <a:latin typeface="+mn-lt"/>
              <a:ea typeface="+mn-ea"/>
              <a:cs typeface="+mn-cs"/>
            </a:rPr>
            <a:t>4</a:t>
          </a:r>
          <a:r>
            <a:rPr lang="ja-JP" altLang="ja-JP" sz="1000" b="0" i="0" baseline="0">
              <a:effectLst/>
              <a:latin typeface="+mn-lt"/>
              <a:ea typeface="+mn-ea"/>
              <a:cs typeface="+mn-cs"/>
            </a:rPr>
            <a:t>)」</a:t>
          </a:r>
          <a:endParaRPr lang="ja-JP" altLang="ja-JP" sz="700">
            <a:effectLst/>
          </a:endParaRPr>
        </a:p>
        <a:p>
          <a:pPr rtl="0"/>
          <a:r>
            <a:rPr lang="ja-JP" altLang="ja-JP" sz="1000" b="0" i="0" baseline="0">
              <a:effectLst/>
              <a:latin typeface="+mn-lt"/>
              <a:ea typeface="+mn-ea"/>
              <a:cs typeface="+mn-cs"/>
            </a:rPr>
            <a:t>・「基準告示」･･･「厚生労働大臣が定める基準(平27告95)」</a:t>
          </a:r>
          <a:endParaRPr lang="ja-JP" altLang="ja-JP" sz="700">
            <a:effectLst/>
          </a:endParaRPr>
        </a:p>
        <a:p>
          <a:pPr rtl="0"/>
          <a:r>
            <a:rPr lang="ja-JP" altLang="ja-JP" sz="1000" b="0" i="0" baseline="0">
              <a:effectLst/>
              <a:latin typeface="+mn-lt"/>
              <a:ea typeface="+mn-ea"/>
              <a:cs typeface="+mn-cs"/>
            </a:rPr>
            <a:t>・「施設基準」･･･「厚生労働大臣が定める施設基準(平27告96)」</a:t>
          </a:r>
          <a:endParaRPr lang="ja-JP" altLang="ja-JP" sz="700">
            <a:effectLst/>
          </a:endParaRPr>
        </a:p>
        <a:p>
          <a:pPr rtl="0"/>
          <a:r>
            <a:rPr lang="ja-JP" altLang="ja-JP" sz="1000" b="0" i="0" baseline="0">
              <a:effectLst/>
              <a:latin typeface="+mn-lt"/>
              <a:ea typeface="+mn-ea"/>
              <a:cs typeface="+mn-cs"/>
            </a:rPr>
            <a:t>・「平</a:t>
          </a:r>
          <a:r>
            <a:rPr lang="en-US" altLang="ja-JP" sz="1000" b="0" i="0" baseline="0">
              <a:effectLst/>
              <a:latin typeface="+mn-lt"/>
              <a:ea typeface="+mn-ea"/>
              <a:cs typeface="+mn-cs"/>
            </a:rPr>
            <a:t>18</a:t>
          </a:r>
          <a:r>
            <a:rPr lang="ja-JP" altLang="ja-JP" sz="1000" b="0" i="0" baseline="0">
              <a:effectLst/>
              <a:latin typeface="+mn-lt"/>
              <a:ea typeface="+mn-ea"/>
              <a:cs typeface="+mn-cs"/>
            </a:rPr>
            <a:t>老計」･･･「指定地域密着型サービス及び指定地域密着型介護予防サービスに関する基準について</a:t>
          </a:r>
          <a:endParaRPr lang="en-US" altLang="ja-JP" sz="1000" b="0" i="0" baseline="0">
            <a:effectLst/>
            <a:latin typeface="+mn-lt"/>
            <a:ea typeface="+mn-ea"/>
            <a:cs typeface="+mn-cs"/>
          </a:endParaRPr>
        </a:p>
        <a:p>
          <a:pPr rtl="0"/>
          <a:r>
            <a:rPr lang="ja-JP" altLang="en-US" sz="1000" b="0" i="0" baseline="0">
              <a:effectLst/>
              <a:latin typeface="+mn-lt"/>
              <a:ea typeface="+mn-ea"/>
              <a:cs typeface="+mn-cs"/>
            </a:rPr>
            <a:t>　　　　　　　　　</a:t>
          </a:r>
          <a:r>
            <a:rPr lang="ja-JP" altLang="ja-JP" sz="1000" b="0" i="0" baseline="0">
              <a:effectLst/>
              <a:latin typeface="+mn-lt"/>
              <a:ea typeface="+mn-ea"/>
              <a:cs typeface="+mn-cs"/>
            </a:rPr>
            <a:t>（平成</a:t>
          </a:r>
          <a:r>
            <a:rPr lang="en-US" altLang="ja-JP" sz="1000" b="0" i="0" baseline="0">
              <a:effectLst/>
              <a:latin typeface="+mn-lt"/>
              <a:ea typeface="+mn-ea"/>
              <a:cs typeface="+mn-cs"/>
            </a:rPr>
            <a:t>18</a:t>
          </a:r>
          <a:r>
            <a:rPr lang="ja-JP" altLang="ja-JP" sz="1000" b="0" i="0" baseline="0">
              <a:effectLst/>
              <a:latin typeface="+mn-lt"/>
              <a:ea typeface="+mn-ea"/>
              <a:cs typeface="+mn-cs"/>
            </a:rPr>
            <a:t>年</a:t>
          </a:r>
          <a:r>
            <a:rPr lang="en-US" altLang="ja-JP" sz="1000" b="0" i="0" baseline="0">
              <a:effectLst/>
              <a:latin typeface="+mn-lt"/>
              <a:ea typeface="+mn-ea"/>
              <a:cs typeface="+mn-cs"/>
            </a:rPr>
            <a:t>3</a:t>
          </a:r>
          <a:r>
            <a:rPr lang="ja-JP" altLang="ja-JP" sz="1000" b="0" i="0" baseline="0">
              <a:effectLst/>
              <a:latin typeface="+mn-lt"/>
              <a:ea typeface="+mn-ea"/>
              <a:cs typeface="+mn-cs"/>
            </a:rPr>
            <a:t>月</a:t>
          </a:r>
          <a:r>
            <a:rPr lang="en-US" altLang="ja-JP" sz="1000" b="0" i="0" baseline="0">
              <a:effectLst/>
              <a:latin typeface="+mn-lt"/>
              <a:ea typeface="+mn-ea"/>
              <a:cs typeface="+mn-cs"/>
            </a:rPr>
            <a:t>31</a:t>
          </a:r>
          <a:r>
            <a:rPr lang="ja-JP" altLang="ja-JP" sz="1000" b="0" i="0" baseline="0">
              <a:effectLst/>
              <a:latin typeface="+mn-lt"/>
              <a:ea typeface="+mn-ea"/>
              <a:cs typeface="+mn-cs"/>
            </a:rPr>
            <a:t>日）」</a:t>
          </a:r>
          <a:endParaRPr lang="en-US" altLang="ja-JP" sz="10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effectLst/>
              <a:latin typeface="+mn-lt"/>
              <a:ea typeface="+mn-ea"/>
              <a:cs typeface="+mn-cs"/>
            </a:rPr>
            <a:t>・</a:t>
          </a:r>
          <a:r>
            <a:rPr kumimoji="1" lang="ja-JP" altLang="ja-JP" sz="1000">
              <a:effectLst/>
              <a:latin typeface="+mn-lt"/>
              <a:ea typeface="+mn-ea"/>
              <a:cs typeface="+mn-cs"/>
            </a:rPr>
            <a:t>「条例」</a:t>
          </a:r>
          <a:r>
            <a:rPr lang="ja-JP" altLang="ja-JP" sz="1000" b="0" i="0" baseline="0">
              <a:effectLst/>
              <a:latin typeface="+mn-lt"/>
              <a:ea typeface="+mn-ea"/>
              <a:cs typeface="+mn-cs"/>
            </a:rPr>
            <a:t>･･･「つくば市指定地域密着型サービスの指定基準に関する条例</a:t>
          </a:r>
          <a:r>
            <a:rPr kumimoji="1" lang="ja-JP" altLang="ja-JP" sz="1000">
              <a:effectLst/>
              <a:latin typeface="+mn-lt"/>
              <a:ea typeface="+mn-ea"/>
              <a:cs typeface="+mn-cs"/>
            </a:rPr>
            <a:t>」</a:t>
          </a:r>
          <a:endParaRPr lang="ja-JP" altLang="ja-JP" sz="700">
            <a:effectLst/>
          </a:endParaRPr>
        </a:p>
        <a:p>
          <a:pPr rtl="0"/>
          <a:endParaRPr lang="ja-JP" altLang="ja-JP" sz="700">
            <a:effectLst/>
          </a:endParaRPr>
        </a:p>
        <a:p>
          <a:pPr rtl="0" eaLnBrk="1" fontAlgn="auto" latinLnBrk="0" hangingPunct="1"/>
          <a:r>
            <a:rPr lang="ja-JP" altLang="ja-JP" sz="1000" b="0" i="0" baseline="0">
              <a:effectLst/>
              <a:latin typeface="+mn-lt"/>
              <a:ea typeface="+mn-ea"/>
              <a:cs typeface="+mn-cs"/>
            </a:rPr>
            <a:t>なお、「Ⅰ～Ⅳ」において「条例」で「基準」又は「予防基準」を準用する項目は、「基準」又は「予防基準」と記載しています。</a:t>
          </a:r>
          <a:endParaRPr lang="ja-JP" altLang="ja-JP" sz="7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C0DC9172-D97C-46B8-8663-FA67268AA60E}"/>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3" name="正方形/長方形 2">
          <a:extLst>
            <a:ext uri="{FF2B5EF4-FFF2-40B4-BE49-F238E27FC236}">
              <a16:creationId xmlns:a16="http://schemas.microsoft.com/office/drawing/2014/main" id="{6C70036B-FDD4-430A-8604-0BAC0D598C02}"/>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21CFADCA-5B42-4A0A-8995-054474EE6689}"/>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82202854/Downloads/2-3_&#27161;&#28310;&#27096;&#24335;1_06_&#21220;&#21209;&#34920;_&#22320;&#22495;&#23494;&#30528;&#22411;&#20171;&#35703;&#32769;&#20154;&#31119;&#31049;&#26045;&#35373;&#20837;&#25152;&#32773;&#29983;&#27963;&#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82202854.TSUKUBA.005\AppData\Local\Microsoft\Windows\INetCache\IE\7NKY6242\&#35469;&#30693;&#30151;&#23550;&#24540;&#22411;&#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sheetData sheetId="5" refreshError="1"/>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知症対応型通所介護"/>
      <sheetName val="①自己点検シート"/>
      <sheetName val="④利用者の状況"/>
      <sheetName val="認知症対応型通所（1枚版）"/>
      <sheetName val="認知症対応型通所（100名）"/>
      <sheetName val="シフト記号表（勤務時間帯）"/>
      <sheetName val="記入方法"/>
      <sheetName val="プルダウン・リスト"/>
      <sheetName val="Sheet5"/>
    </sheetNames>
    <sheetDataSet>
      <sheetData sheetId="0" refreshError="1"/>
      <sheetData sheetId="1" refreshError="1"/>
      <sheetData sheetId="2" refreshError="1"/>
      <sheetData sheetId="3" refreshError="1"/>
      <sheetData sheetId="4" refreshError="1"/>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refreshError="1"/>
      <sheetData sheetId="7">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wef013@city.tsukub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64FA-91E8-4AAC-8BC2-989ABB79963A}">
  <dimension ref="A1:I29"/>
  <sheetViews>
    <sheetView tabSelected="1" view="pageBreakPreview" zoomScaleNormal="100" zoomScaleSheetLayoutView="100" workbookViewId="0">
      <selection sqref="A1:I1"/>
    </sheetView>
  </sheetViews>
  <sheetFormatPr defaultColWidth="9" defaultRowHeight="13.5" x14ac:dyDescent="0.15"/>
  <cols>
    <col min="1" max="5" width="10.625" style="646" customWidth="1"/>
    <col min="6" max="16384" width="9" style="646"/>
  </cols>
  <sheetData>
    <row r="1" spans="1:9" ht="18.75" x14ac:dyDescent="0.15">
      <c r="A1" s="715" t="s">
        <v>1243</v>
      </c>
      <c r="B1" s="715"/>
      <c r="C1" s="715"/>
      <c r="D1" s="715"/>
      <c r="E1" s="715"/>
      <c r="F1" s="715"/>
      <c r="G1" s="715"/>
      <c r="H1" s="715"/>
      <c r="I1" s="715"/>
    </row>
    <row r="2" spans="1:9" ht="18.75" x14ac:dyDescent="0.15">
      <c r="A2" s="715" t="s">
        <v>1244</v>
      </c>
      <c r="B2" s="715"/>
      <c r="C2" s="715"/>
      <c r="D2" s="715"/>
      <c r="E2" s="715"/>
      <c r="F2" s="715"/>
      <c r="G2" s="715"/>
      <c r="H2" s="715"/>
      <c r="I2" s="715"/>
    </row>
    <row r="3" spans="1:9" ht="15" customHeight="1" x14ac:dyDescent="0.15">
      <c r="A3" s="647"/>
      <c r="B3" s="647"/>
      <c r="C3" s="647"/>
      <c r="D3" s="647"/>
      <c r="E3" s="647"/>
      <c r="F3" s="648"/>
      <c r="G3" s="648"/>
      <c r="H3" s="648"/>
      <c r="I3" s="648"/>
    </row>
    <row r="4" spans="1:9" ht="24.95" customHeight="1" x14ac:dyDescent="0.15">
      <c r="F4" s="702" t="s">
        <v>1378</v>
      </c>
      <c r="G4" s="713"/>
      <c r="H4" s="713"/>
      <c r="I4" s="713"/>
    </row>
    <row r="5" spans="1:9" ht="24.95" customHeight="1" x14ac:dyDescent="0.15">
      <c r="F5" s="702" t="s">
        <v>1223</v>
      </c>
      <c r="G5" s="713"/>
      <c r="H5" s="713"/>
      <c r="I5" s="713"/>
    </row>
    <row r="6" spans="1:9" ht="24.95" customHeight="1" x14ac:dyDescent="0.15">
      <c r="F6" s="702" t="s">
        <v>1224</v>
      </c>
      <c r="G6" s="713"/>
      <c r="H6" s="713"/>
      <c r="I6" s="713"/>
    </row>
    <row r="7" spans="1:9" ht="24.95" customHeight="1" x14ac:dyDescent="0.15">
      <c r="F7" s="702" t="s">
        <v>1225</v>
      </c>
      <c r="G7" s="713"/>
      <c r="H7" s="713"/>
      <c r="I7" s="713"/>
    </row>
    <row r="8" spans="1:9" ht="24.95" customHeight="1" x14ac:dyDescent="0.15">
      <c r="F8" s="702" t="s">
        <v>1226</v>
      </c>
      <c r="G8" s="713"/>
      <c r="H8" s="713"/>
      <c r="I8" s="713"/>
    </row>
    <row r="9" spans="1:9" ht="24.95" customHeight="1" x14ac:dyDescent="0.15">
      <c r="F9" s="1308" t="s">
        <v>1379</v>
      </c>
      <c r="G9" s="713"/>
      <c r="H9" s="713"/>
      <c r="I9" s="713"/>
    </row>
    <row r="11" spans="1:9" x14ac:dyDescent="0.15">
      <c r="A11" s="713" t="s">
        <v>1227</v>
      </c>
      <c r="B11" s="713"/>
      <c r="C11" s="713"/>
      <c r="D11" s="713"/>
      <c r="E11" s="713"/>
      <c r="F11" s="713" t="s">
        <v>1228</v>
      </c>
      <c r="G11" s="713"/>
      <c r="H11" s="713"/>
      <c r="I11" s="649" t="s">
        <v>1229</v>
      </c>
    </row>
    <row r="12" spans="1:9" ht="47.25" customHeight="1" x14ac:dyDescent="0.15">
      <c r="A12" s="711" t="s">
        <v>1230</v>
      </c>
      <c r="B12" s="712"/>
      <c r="C12" s="712"/>
      <c r="D12" s="712"/>
      <c r="E12" s="712"/>
      <c r="F12" s="713" t="s">
        <v>1231</v>
      </c>
      <c r="G12" s="713"/>
      <c r="H12" s="713"/>
      <c r="I12" s="650"/>
    </row>
    <row r="13" spans="1:9" ht="50.25" customHeight="1" x14ac:dyDescent="0.15">
      <c r="A13" s="711" t="s">
        <v>1232</v>
      </c>
      <c r="B13" s="712"/>
      <c r="C13" s="712"/>
      <c r="D13" s="712"/>
      <c r="E13" s="712"/>
      <c r="F13" s="713" t="s">
        <v>1231</v>
      </c>
      <c r="G13" s="713"/>
      <c r="H13" s="713"/>
      <c r="I13" s="650"/>
    </row>
    <row r="14" spans="1:9" ht="47.25" customHeight="1" x14ac:dyDescent="0.15">
      <c r="A14" s="711" t="s">
        <v>1233</v>
      </c>
      <c r="B14" s="712"/>
      <c r="C14" s="712"/>
      <c r="D14" s="712"/>
      <c r="E14" s="712"/>
      <c r="F14" s="713" t="s">
        <v>1231</v>
      </c>
      <c r="G14" s="713"/>
      <c r="H14" s="713"/>
      <c r="I14" s="650"/>
    </row>
    <row r="15" spans="1:9" ht="50.25" customHeight="1" x14ac:dyDescent="0.15">
      <c r="A15" s="711" t="s">
        <v>1234</v>
      </c>
      <c r="B15" s="712"/>
      <c r="C15" s="712"/>
      <c r="D15" s="712"/>
      <c r="E15" s="712"/>
      <c r="F15" s="713" t="s">
        <v>1231</v>
      </c>
      <c r="G15" s="713"/>
      <c r="H15" s="713"/>
      <c r="I15" s="650"/>
    </row>
    <row r="16" spans="1:9" x14ac:dyDescent="0.15">
      <c r="A16" s="651"/>
      <c r="B16" s="651"/>
      <c r="C16" s="651"/>
      <c r="D16" s="651"/>
      <c r="E16" s="651"/>
      <c r="F16" s="651"/>
      <c r="G16" s="651"/>
      <c r="H16" s="651"/>
      <c r="I16" s="651"/>
    </row>
    <row r="17" spans="1:9" x14ac:dyDescent="0.15">
      <c r="A17" s="651"/>
      <c r="B17" s="651"/>
      <c r="C17" s="651"/>
      <c r="D17" s="651"/>
      <c r="E17" s="651"/>
      <c r="F17" s="651"/>
      <c r="G17" s="651"/>
      <c r="H17" s="651"/>
      <c r="I17" s="651"/>
    </row>
    <row r="21" spans="1:9" x14ac:dyDescent="0.15">
      <c r="A21" s="646" t="s">
        <v>1235</v>
      </c>
    </row>
    <row r="22" spans="1:9" x14ac:dyDescent="0.15">
      <c r="A22" s="646" t="s">
        <v>1236</v>
      </c>
    </row>
    <row r="23" spans="1:9" x14ac:dyDescent="0.15">
      <c r="A23" s="646" t="s">
        <v>1237</v>
      </c>
    </row>
    <row r="24" spans="1:9" x14ac:dyDescent="0.15">
      <c r="A24" s="646" t="s">
        <v>1238</v>
      </c>
    </row>
    <row r="25" spans="1:9" x14ac:dyDescent="0.15">
      <c r="A25" s="646" t="s">
        <v>1239</v>
      </c>
    </row>
    <row r="26" spans="1:9" x14ac:dyDescent="0.15">
      <c r="A26" s="646" t="s">
        <v>1240</v>
      </c>
    </row>
    <row r="27" spans="1:9" x14ac:dyDescent="0.15">
      <c r="A27" s="646" t="s">
        <v>1241</v>
      </c>
    </row>
    <row r="28" spans="1:9" x14ac:dyDescent="0.15">
      <c r="A28" s="652" t="s">
        <v>1242</v>
      </c>
    </row>
    <row r="29" spans="1:9" x14ac:dyDescent="0.15">
      <c r="A29" s="714"/>
      <c r="B29" s="714"/>
      <c r="C29" s="714"/>
      <c r="D29" s="714"/>
      <c r="E29" s="714"/>
      <c r="F29" s="714"/>
      <c r="G29" s="714"/>
      <c r="H29" s="714"/>
      <c r="I29" s="653"/>
    </row>
  </sheetData>
  <mergeCells count="20">
    <mergeCell ref="A1:I1"/>
    <mergeCell ref="G4:I4"/>
    <mergeCell ref="G5:I5"/>
    <mergeCell ref="G6:I6"/>
    <mergeCell ref="G9:I9"/>
    <mergeCell ref="G7:I7"/>
    <mergeCell ref="G8:I8"/>
    <mergeCell ref="A15:E15"/>
    <mergeCell ref="F15:H15"/>
    <mergeCell ref="A29:E29"/>
    <mergeCell ref="F29:H29"/>
    <mergeCell ref="A2:I2"/>
    <mergeCell ref="A12:E12"/>
    <mergeCell ref="F12:H12"/>
    <mergeCell ref="A13:E13"/>
    <mergeCell ref="F13:H13"/>
    <mergeCell ref="A14:E14"/>
    <mergeCell ref="F14:H14"/>
    <mergeCell ref="A11:E11"/>
    <mergeCell ref="F11:H11"/>
  </mergeCells>
  <phoneticPr fontId="7"/>
  <hyperlinks>
    <hyperlink ref="A28" r:id="rId1" xr:uid="{0DB6DCE6-FA7B-4F60-B5AD-2F06D74C352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DCFAF-CC85-49FA-AFFE-050E894EC2D4}">
  <sheetPr>
    <pageSetUpPr fitToPage="1"/>
  </sheetPr>
  <dimension ref="B1:M572"/>
  <sheetViews>
    <sheetView view="pageBreakPreview" zoomScaleNormal="110" zoomScaleSheetLayoutView="100" zoomScalePageLayoutView="60" workbookViewId="0"/>
  </sheetViews>
  <sheetFormatPr defaultColWidth="9" defaultRowHeight="13.5" x14ac:dyDescent="0.15"/>
  <cols>
    <col min="1" max="1" width="1.75" style="1" customWidth="1"/>
    <col min="2" max="2" width="3" style="14" customWidth="1"/>
    <col min="3" max="3" width="13.75" style="5" customWidth="1"/>
    <col min="4" max="4" width="44.25" style="4" customWidth="1"/>
    <col min="5" max="5" width="9.625" style="3" customWidth="1"/>
    <col min="6" max="6" width="18.875" style="3" customWidth="1"/>
    <col min="7" max="8" width="4.125" style="2" customWidth="1"/>
    <col min="9" max="9" width="4.125" style="1" customWidth="1"/>
    <col min="10" max="10" width="2.25" style="1" customWidth="1"/>
    <col min="11" max="16384" width="9" style="1"/>
  </cols>
  <sheetData>
    <row r="1" spans="2:9" ht="63.75" customHeight="1" x14ac:dyDescent="0.15">
      <c r="B1" s="726" t="s">
        <v>775</v>
      </c>
      <c r="C1" s="726"/>
      <c r="D1" s="726"/>
      <c r="E1" s="726"/>
      <c r="F1" s="726"/>
      <c r="G1" s="726"/>
      <c r="H1" s="726"/>
      <c r="I1" s="726"/>
    </row>
    <row r="2" spans="2:9" ht="212.25" customHeight="1" x14ac:dyDescent="0.15">
      <c r="B2" s="655"/>
      <c r="C2" s="655"/>
      <c r="D2" s="656"/>
      <c r="E2" s="656"/>
      <c r="F2" s="656"/>
      <c r="G2" s="656"/>
      <c r="H2" s="656"/>
      <c r="I2" s="656"/>
    </row>
    <row r="3" spans="2:9" ht="45.75" customHeight="1" x14ac:dyDescent="0.15">
      <c r="B3" s="42"/>
      <c r="C3" s="198"/>
      <c r="D3" s="197"/>
      <c r="E3" s="196"/>
      <c r="F3" s="196"/>
      <c r="G3" s="196"/>
      <c r="H3" s="196"/>
    </row>
    <row r="4" spans="2:9" ht="15.4" customHeight="1" x14ac:dyDescent="0.15">
      <c r="B4" s="720" t="s">
        <v>774</v>
      </c>
      <c r="C4" s="720"/>
      <c r="D4" s="720" t="s">
        <v>773</v>
      </c>
      <c r="E4" s="721" t="s">
        <v>772</v>
      </c>
      <c r="F4" s="722" t="s">
        <v>771</v>
      </c>
      <c r="G4" s="722" t="s">
        <v>770</v>
      </c>
      <c r="H4" s="722"/>
      <c r="I4" s="722"/>
    </row>
    <row r="5" spans="2:9" ht="24" customHeight="1" x14ac:dyDescent="0.15">
      <c r="B5" s="720"/>
      <c r="C5" s="720"/>
      <c r="D5" s="720"/>
      <c r="E5" s="721"/>
      <c r="F5" s="722"/>
      <c r="G5" s="597" t="s">
        <v>769</v>
      </c>
      <c r="H5" s="195" t="s">
        <v>768</v>
      </c>
      <c r="I5" s="654" t="s">
        <v>1245</v>
      </c>
    </row>
    <row r="6" spans="2:9" ht="43.5" customHeight="1" x14ac:dyDescent="0.15">
      <c r="B6" s="723" t="s">
        <v>767</v>
      </c>
      <c r="C6" s="724"/>
      <c r="D6" s="724"/>
      <c r="E6" s="724"/>
      <c r="F6" s="724"/>
      <c r="G6" s="724"/>
      <c r="H6" s="724"/>
      <c r="I6" s="725"/>
    </row>
    <row r="7" spans="2:9" ht="90" customHeight="1" x14ac:dyDescent="0.15">
      <c r="B7" s="718">
        <v>1</v>
      </c>
      <c r="C7" s="731" t="s">
        <v>766</v>
      </c>
      <c r="D7" s="327" t="s">
        <v>765</v>
      </c>
      <c r="E7" s="327" t="s">
        <v>764</v>
      </c>
      <c r="F7" s="716" t="s">
        <v>763</v>
      </c>
      <c r="G7" s="307" t="s">
        <v>0</v>
      </c>
      <c r="H7" s="307" t="s">
        <v>0</v>
      </c>
      <c r="I7" s="307" t="s">
        <v>0</v>
      </c>
    </row>
    <row r="8" spans="2:9" ht="46.5" customHeight="1" x14ac:dyDescent="0.15">
      <c r="B8" s="718"/>
      <c r="C8" s="731"/>
      <c r="D8" s="315" t="s">
        <v>762</v>
      </c>
      <c r="E8" s="315" t="s">
        <v>761</v>
      </c>
      <c r="F8" s="716"/>
      <c r="G8" s="306" t="s">
        <v>0</v>
      </c>
      <c r="H8" s="306" t="s">
        <v>0</v>
      </c>
      <c r="I8" s="306" t="s">
        <v>0</v>
      </c>
    </row>
    <row r="9" spans="2:9" ht="96" customHeight="1" x14ac:dyDescent="0.15">
      <c r="B9" s="718"/>
      <c r="C9" s="731"/>
      <c r="D9" s="315" t="s">
        <v>760</v>
      </c>
      <c r="E9" s="315" t="s">
        <v>759</v>
      </c>
      <c r="F9" s="716"/>
      <c r="G9" s="306" t="s">
        <v>0</v>
      </c>
      <c r="H9" s="306" t="s">
        <v>0</v>
      </c>
      <c r="I9" s="306" t="s">
        <v>0</v>
      </c>
    </row>
    <row r="10" spans="2:9" ht="105.75" customHeight="1" x14ac:dyDescent="0.15">
      <c r="B10" s="733"/>
      <c r="C10" s="734"/>
      <c r="D10" s="301" t="s">
        <v>758</v>
      </c>
      <c r="E10" s="301" t="s">
        <v>757</v>
      </c>
      <c r="F10" s="194" t="s">
        <v>756</v>
      </c>
      <c r="G10" s="60" t="s">
        <v>0</v>
      </c>
      <c r="H10" s="60" t="s">
        <v>0</v>
      </c>
      <c r="I10" s="60" t="s">
        <v>0</v>
      </c>
    </row>
    <row r="11" spans="2:9" ht="43.5" customHeight="1" x14ac:dyDescent="0.15">
      <c r="B11" s="735" t="s">
        <v>755</v>
      </c>
      <c r="C11" s="735"/>
      <c r="D11" s="735"/>
      <c r="E11" s="735"/>
      <c r="F11" s="735"/>
      <c r="G11" s="735"/>
      <c r="H11" s="735"/>
      <c r="I11" s="735"/>
    </row>
    <row r="12" spans="2:9" ht="42.75" customHeight="1" x14ac:dyDescent="0.15">
      <c r="B12" s="191">
        <v>2</v>
      </c>
      <c r="C12" s="311" t="s">
        <v>743</v>
      </c>
      <c r="D12" s="317" t="s">
        <v>754</v>
      </c>
      <c r="E12" s="317" t="s">
        <v>750</v>
      </c>
      <c r="F12" s="317"/>
      <c r="G12" s="54"/>
      <c r="H12" s="54"/>
      <c r="I12" s="193"/>
    </row>
    <row r="13" spans="2:9" ht="114" customHeight="1" x14ac:dyDescent="0.15">
      <c r="B13" s="191"/>
      <c r="C13" s="303"/>
      <c r="D13" s="328" t="s">
        <v>753</v>
      </c>
      <c r="E13" s="328" t="s">
        <v>752</v>
      </c>
      <c r="F13" s="328" t="s">
        <v>740</v>
      </c>
      <c r="G13" s="320" t="s">
        <v>0</v>
      </c>
      <c r="H13" s="320" t="s">
        <v>0</v>
      </c>
      <c r="I13" s="320" t="s">
        <v>0</v>
      </c>
    </row>
    <row r="14" spans="2:9" ht="33" customHeight="1" x14ac:dyDescent="0.15">
      <c r="B14" s="191"/>
      <c r="C14" s="303"/>
      <c r="D14" s="86" t="s">
        <v>751</v>
      </c>
      <c r="E14" s="331" t="s">
        <v>750</v>
      </c>
      <c r="F14" s="331" t="s">
        <v>735</v>
      </c>
      <c r="G14" s="46" t="s">
        <v>0</v>
      </c>
      <c r="H14" s="46" t="s">
        <v>0</v>
      </c>
      <c r="I14" s="46" t="s">
        <v>0</v>
      </c>
    </row>
    <row r="15" spans="2:9" ht="54" customHeight="1" x14ac:dyDescent="0.15">
      <c r="B15" s="191"/>
      <c r="C15" s="303"/>
      <c r="D15" s="313" t="s">
        <v>749</v>
      </c>
      <c r="E15" s="313" t="s">
        <v>748</v>
      </c>
      <c r="F15" s="313" t="s">
        <v>747</v>
      </c>
      <c r="G15" s="306" t="s">
        <v>0</v>
      </c>
      <c r="H15" s="306" t="s">
        <v>0</v>
      </c>
      <c r="I15" s="306" t="s">
        <v>0</v>
      </c>
    </row>
    <row r="16" spans="2:9" ht="42" customHeight="1" x14ac:dyDescent="0.15">
      <c r="B16" s="190"/>
      <c r="C16" s="304"/>
      <c r="D16" s="175" t="s">
        <v>746</v>
      </c>
      <c r="E16" s="76" t="s">
        <v>745</v>
      </c>
      <c r="F16" s="186" t="s">
        <v>744</v>
      </c>
      <c r="G16" s="60" t="s">
        <v>0</v>
      </c>
      <c r="H16" s="60" t="s">
        <v>0</v>
      </c>
      <c r="I16" s="60" t="s">
        <v>0</v>
      </c>
    </row>
    <row r="17" spans="2:9" ht="78.75" customHeight="1" x14ac:dyDescent="0.15">
      <c r="B17" s="309">
        <v>2</v>
      </c>
      <c r="C17" s="311" t="s">
        <v>743</v>
      </c>
      <c r="D17" s="322" t="s">
        <v>742</v>
      </c>
      <c r="E17" s="74" t="s">
        <v>741</v>
      </c>
      <c r="F17" s="736" t="s">
        <v>740</v>
      </c>
      <c r="G17" s="73" t="s">
        <v>0</v>
      </c>
      <c r="H17" s="73" t="s">
        <v>0</v>
      </c>
      <c r="I17" s="73" t="s">
        <v>0</v>
      </c>
    </row>
    <row r="18" spans="2:9" ht="34.5" customHeight="1" x14ac:dyDescent="0.15">
      <c r="B18" s="191"/>
      <c r="C18" s="303"/>
      <c r="D18" s="6" t="s">
        <v>739</v>
      </c>
      <c r="E18" s="77"/>
      <c r="F18" s="731"/>
      <c r="G18" s="18" t="s">
        <v>0</v>
      </c>
      <c r="H18" s="18" t="s">
        <v>0</v>
      </c>
      <c r="I18" s="18" t="s">
        <v>0</v>
      </c>
    </row>
    <row r="19" spans="2:9" ht="60.75" customHeight="1" x14ac:dyDescent="0.15">
      <c r="B19" s="191"/>
      <c r="C19" s="303"/>
      <c r="D19" s="340" t="s">
        <v>738</v>
      </c>
      <c r="E19" s="340" t="s">
        <v>737</v>
      </c>
      <c r="F19" s="731"/>
      <c r="G19" s="96" t="s">
        <v>0</v>
      </c>
      <c r="H19" s="96" t="s">
        <v>0</v>
      </c>
      <c r="I19" s="96" t="s">
        <v>0</v>
      </c>
    </row>
    <row r="20" spans="2:9" ht="101.25" customHeight="1" x14ac:dyDescent="0.15">
      <c r="B20" s="191"/>
      <c r="C20" s="303"/>
      <c r="D20" s="199" t="s">
        <v>781</v>
      </c>
      <c r="E20" s="318" t="s">
        <v>736</v>
      </c>
      <c r="F20" s="318" t="s">
        <v>735</v>
      </c>
      <c r="G20" s="320" t="s">
        <v>0</v>
      </c>
      <c r="H20" s="320" t="s">
        <v>0</v>
      </c>
      <c r="I20" s="320" t="s">
        <v>0</v>
      </c>
    </row>
    <row r="21" spans="2:9" ht="99.75" customHeight="1" x14ac:dyDescent="0.15">
      <c r="B21" s="191"/>
      <c r="C21" s="303"/>
      <c r="D21" s="6" t="s">
        <v>800</v>
      </c>
      <c r="E21" s="85" t="s">
        <v>727</v>
      </c>
      <c r="F21" s="302" t="s">
        <v>732</v>
      </c>
      <c r="G21" s="192" t="s">
        <v>0</v>
      </c>
      <c r="H21" s="307" t="s">
        <v>0</v>
      </c>
      <c r="I21" s="307" t="s">
        <v>0</v>
      </c>
    </row>
    <row r="22" spans="2:9" ht="41.45" customHeight="1" x14ac:dyDescent="0.15">
      <c r="B22" s="191"/>
      <c r="C22" s="303"/>
      <c r="D22" s="72" t="s">
        <v>734</v>
      </c>
      <c r="E22" s="72" t="s">
        <v>733</v>
      </c>
      <c r="F22" s="717" t="s">
        <v>732</v>
      </c>
      <c r="G22" s="14" t="s">
        <v>0</v>
      </c>
      <c r="H22" s="18" t="s">
        <v>0</v>
      </c>
      <c r="I22" s="18" t="s">
        <v>0</v>
      </c>
    </row>
    <row r="23" spans="2:9" ht="153" customHeight="1" x14ac:dyDescent="0.15">
      <c r="B23" s="190"/>
      <c r="C23" s="304"/>
      <c r="D23" s="76" t="s">
        <v>731</v>
      </c>
      <c r="E23" s="76" t="s">
        <v>730</v>
      </c>
      <c r="F23" s="737"/>
      <c r="G23" s="189" t="s">
        <v>0</v>
      </c>
      <c r="H23" s="75" t="s">
        <v>0</v>
      </c>
      <c r="I23" s="75" t="s">
        <v>0</v>
      </c>
    </row>
    <row r="24" spans="2:9" ht="173.25" customHeight="1" x14ac:dyDescent="0.15">
      <c r="B24" s="727">
        <v>2</v>
      </c>
      <c r="C24" s="729" t="s">
        <v>729</v>
      </c>
      <c r="D24" s="6" t="s">
        <v>728</v>
      </c>
      <c r="E24" s="303" t="s">
        <v>727</v>
      </c>
      <c r="F24" s="717" t="s">
        <v>726</v>
      </c>
      <c r="G24" s="18" t="s">
        <v>0</v>
      </c>
      <c r="H24" s="18" t="s">
        <v>0</v>
      </c>
      <c r="I24" s="18" t="s">
        <v>0</v>
      </c>
    </row>
    <row r="25" spans="2:9" ht="63" customHeight="1" x14ac:dyDescent="0.15">
      <c r="B25" s="728"/>
      <c r="C25" s="730"/>
      <c r="D25" s="72" t="s">
        <v>1249</v>
      </c>
      <c r="E25" s="72" t="s">
        <v>725</v>
      </c>
      <c r="F25" s="731"/>
      <c r="G25" s="732" t="s">
        <v>0</v>
      </c>
      <c r="H25" s="732" t="s">
        <v>0</v>
      </c>
      <c r="I25" s="732" t="s">
        <v>0</v>
      </c>
    </row>
    <row r="26" spans="2:9" ht="69.75" customHeight="1" x14ac:dyDescent="0.15">
      <c r="B26" s="728"/>
      <c r="C26" s="730"/>
      <c r="D26" s="77" t="s">
        <v>724</v>
      </c>
      <c r="E26" s="77" t="s">
        <v>722</v>
      </c>
      <c r="F26" s="731"/>
      <c r="G26" s="732"/>
      <c r="H26" s="732"/>
      <c r="I26" s="732"/>
    </row>
    <row r="27" spans="2:9" ht="54.75" customHeight="1" x14ac:dyDescent="0.15">
      <c r="B27" s="719"/>
      <c r="C27" s="717"/>
      <c r="D27" s="317" t="s">
        <v>723</v>
      </c>
      <c r="E27" s="183" t="s">
        <v>722</v>
      </c>
      <c r="F27" s="731"/>
      <c r="G27" s="133" t="s">
        <v>0</v>
      </c>
      <c r="H27" s="96" t="s">
        <v>0</v>
      </c>
      <c r="I27" s="96" t="s">
        <v>0</v>
      </c>
    </row>
    <row r="28" spans="2:9" ht="32.25" customHeight="1" x14ac:dyDescent="0.15">
      <c r="B28" s="742" t="s">
        <v>721</v>
      </c>
      <c r="C28" s="743"/>
      <c r="D28" s="743"/>
      <c r="E28" s="743"/>
      <c r="F28" s="743"/>
      <c r="G28" s="743"/>
      <c r="H28" s="743"/>
      <c r="I28" s="743"/>
    </row>
    <row r="29" spans="2:9" ht="51.4" customHeight="1" x14ac:dyDescent="0.15">
      <c r="B29" s="718">
        <v>3</v>
      </c>
      <c r="C29" s="716" t="s">
        <v>720</v>
      </c>
      <c r="D29" s="333" t="s">
        <v>1250</v>
      </c>
      <c r="E29" s="333" t="s">
        <v>700</v>
      </c>
      <c r="F29" s="745" t="s">
        <v>719</v>
      </c>
      <c r="G29" s="307" t="s">
        <v>0</v>
      </c>
      <c r="H29" s="307" t="s">
        <v>0</v>
      </c>
      <c r="I29" s="307" t="s">
        <v>0</v>
      </c>
    </row>
    <row r="30" spans="2:9" ht="33.75" customHeight="1" x14ac:dyDescent="0.15">
      <c r="B30" s="728"/>
      <c r="C30" s="730"/>
      <c r="D30" s="313" t="s">
        <v>799</v>
      </c>
      <c r="E30" s="313" t="s">
        <v>700</v>
      </c>
      <c r="F30" s="745"/>
      <c r="G30" s="306" t="s">
        <v>0</v>
      </c>
      <c r="H30" s="306" t="s">
        <v>0</v>
      </c>
      <c r="I30" s="306" t="s">
        <v>0</v>
      </c>
    </row>
    <row r="31" spans="2:9" ht="31.5" customHeight="1" x14ac:dyDescent="0.15">
      <c r="B31" s="728"/>
      <c r="C31" s="730"/>
      <c r="D31" s="131" t="s">
        <v>718</v>
      </c>
      <c r="E31" s="131" t="s">
        <v>700</v>
      </c>
      <c r="F31" s="734"/>
      <c r="G31" s="60" t="s">
        <v>0</v>
      </c>
      <c r="H31" s="60" t="s">
        <v>0</v>
      </c>
      <c r="I31" s="60" t="s">
        <v>0</v>
      </c>
    </row>
    <row r="32" spans="2:9" ht="127.5" customHeight="1" x14ac:dyDescent="0.15">
      <c r="B32" s="728"/>
      <c r="C32" s="730"/>
      <c r="D32" s="188" t="s">
        <v>717</v>
      </c>
      <c r="E32" s="311" t="s">
        <v>801</v>
      </c>
      <c r="F32" s="188"/>
      <c r="G32" s="12"/>
      <c r="H32" s="12"/>
      <c r="I32" s="12"/>
    </row>
    <row r="33" spans="2:9" ht="116.25" customHeight="1" x14ac:dyDescent="0.15">
      <c r="B33" s="728"/>
      <c r="C33" s="730"/>
      <c r="D33" s="303" t="s">
        <v>716</v>
      </c>
      <c r="E33" s="102" t="s">
        <v>715</v>
      </c>
      <c r="F33" s="325"/>
      <c r="G33" s="18"/>
      <c r="H33" s="18"/>
      <c r="I33" s="18"/>
    </row>
    <row r="34" spans="2:9" ht="74.25" customHeight="1" x14ac:dyDescent="0.15">
      <c r="B34" s="744"/>
      <c r="C34" s="737"/>
      <c r="D34" s="76" t="s">
        <v>714</v>
      </c>
      <c r="E34" s="187" t="s">
        <v>713</v>
      </c>
      <c r="F34" s="186"/>
      <c r="G34" s="185"/>
      <c r="H34" s="185"/>
      <c r="I34" s="185"/>
    </row>
    <row r="35" spans="2:9" ht="39.75" customHeight="1" x14ac:dyDescent="0.15">
      <c r="B35" s="727">
        <v>3</v>
      </c>
      <c r="C35" s="729" t="s">
        <v>712</v>
      </c>
      <c r="D35" s="317" t="s">
        <v>711</v>
      </c>
      <c r="E35" s="168" t="s">
        <v>700</v>
      </c>
      <c r="F35" s="184"/>
      <c r="G35" s="54" t="s">
        <v>0</v>
      </c>
      <c r="H35" s="54" t="s">
        <v>0</v>
      </c>
      <c r="I35" s="54" t="s">
        <v>0</v>
      </c>
    </row>
    <row r="36" spans="2:9" ht="55.5" customHeight="1" x14ac:dyDescent="0.15">
      <c r="B36" s="728"/>
      <c r="C36" s="730"/>
      <c r="D36" s="317" t="s">
        <v>710</v>
      </c>
      <c r="E36" s="168" t="s">
        <v>700</v>
      </c>
      <c r="F36" s="317"/>
      <c r="G36" s="54" t="s">
        <v>0</v>
      </c>
      <c r="H36" s="54" t="s">
        <v>0</v>
      </c>
      <c r="I36" s="54" t="s">
        <v>0</v>
      </c>
    </row>
    <row r="37" spans="2:9" ht="40.15" customHeight="1" x14ac:dyDescent="0.15">
      <c r="B37" s="728"/>
      <c r="C37" s="730"/>
      <c r="D37" s="333" t="s">
        <v>709</v>
      </c>
      <c r="E37" s="331" t="s">
        <v>700</v>
      </c>
      <c r="F37" s="333"/>
      <c r="G37" s="307" t="s">
        <v>0</v>
      </c>
      <c r="H37" s="307" t="s">
        <v>0</v>
      </c>
      <c r="I37" s="307" t="s">
        <v>0</v>
      </c>
    </row>
    <row r="38" spans="2:9" ht="40.15" customHeight="1" x14ac:dyDescent="0.15">
      <c r="B38" s="728"/>
      <c r="C38" s="730"/>
      <c r="D38" s="183" t="s">
        <v>708</v>
      </c>
      <c r="E38" s="317"/>
      <c r="F38" s="168"/>
      <c r="G38" s="54" t="s">
        <v>0</v>
      </c>
      <c r="H38" s="54" t="s">
        <v>0</v>
      </c>
      <c r="I38" s="54" t="s">
        <v>0</v>
      </c>
    </row>
    <row r="39" spans="2:9" ht="44.25" customHeight="1" x14ac:dyDescent="0.15">
      <c r="B39" s="728"/>
      <c r="C39" s="730"/>
      <c r="D39" s="77" t="s">
        <v>707</v>
      </c>
      <c r="E39" s="731" t="s">
        <v>706</v>
      </c>
      <c r="F39" s="77"/>
      <c r="G39" s="78" t="s">
        <v>0</v>
      </c>
      <c r="H39" s="78" t="s">
        <v>0</v>
      </c>
      <c r="I39" s="78" t="s">
        <v>0</v>
      </c>
    </row>
    <row r="40" spans="2:9" ht="40.15" customHeight="1" x14ac:dyDescent="0.15">
      <c r="B40" s="728"/>
      <c r="C40" s="730"/>
      <c r="D40" s="183" t="s">
        <v>705</v>
      </c>
      <c r="E40" s="731"/>
      <c r="F40" s="168"/>
      <c r="G40" s="54" t="s">
        <v>0</v>
      </c>
      <c r="H40" s="54" t="s">
        <v>0</v>
      </c>
      <c r="I40" s="54" t="s">
        <v>0</v>
      </c>
    </row>
    <row r="41" spans="2:9" ht="48" customHeight="1" x14ac:dyDescent="0.15">
      <c r="B41" s="728"/>
      <c r="C41" s="730"/>
      <c r="D41" s="77" t="s">
        <v>675</v>
      </c>
      <c r="E41" s="731" t="s">
        <v>700</v>
      </c>
      <c r="F41" s="77"/>
      <c r="G41" s="78" t="s">
        <v>0</v>
      </c>
      <c r="H41" s="78" t="s">
        <v>0</v>
      </c>
      <c r="I41" s="78" t="s">
        <v>0</v>
      </c>
    </row>
    <row r="42" spans="2:9" ht="40.15" customHeight="1" x14ac:dyDescent="0.15">
      <c r="B42" s="728"/>
      <c r="C42" s="730"/>
      <c r="D42" s="183" t="s">
        <v>673</v>
      </c>
      <c r="E42" s="731"/>
      <c r="F42" s="168"/>
      <c r="G42" s="54" t="s">
        <v>0</v>
      </c>
      <c r="H42" s="54" t="s">
        <v>0</v>
      </c>
      <c r="I42" s="54" t="s">
        <v>0</v>
      </c>
    </row>
    <row r="43" spans="2:9" ht="94.5" customHeight="1" x14ac:dyDescent="0.15">
      <c r="B43" s="728"/>
      <c r="C43" s="730"/>
      <c r="D43" s="6" t="s">
        <v>704</v>
      </c>
      <c r="E43" s="77" t="s">
        <v>700</v>
      </c>
      <c r="F43" s="6"/>
      <c r="G43" s="18" t="s">
        <v>0</v>
      </c>
      <c r="H43" s="18" t="s">
        <v>0</v>
      </c>
      <c r="I43" s="18" t="s">
        <v>0</v>
      </c>
    </row>
    <row r="44" spans="2:9" ht="80.25" customHeight="1" x14ac:dyDescent="0.15">
      <c r="B44" s="728"/>
      <c r="C44" s="730"/>
      <c r="D44" s="77" t="s">
        <v>703</v>
      </c>
      <c r="E44" s="313" t="s">
        <v>702</v>
      </c>
      <c r="F44" s="77"/>
      <c r="G44" s="78"/>
      <c r="H44" s="78"/>
      <c r="I44" s="78"/>
    </row>
    <row r="45" spans="2:9" ht="28.5" customHeight="1" x14ac:dyDescent="0.15">
      <c r="B45" s="728"/>
      <c r="C45" s="730"/>
      <c r="D45" s="183" t="s">
        <v>701</v>
      </c>
      <c r="E45" s="340" t="s">
        <v>700</v>
      </c>
      <c r="F45" s="168"/>
      <c r="G45" s="54" t="s">
        <v>0</v>
      </c>
      <c r="H45" s="54" t="s">
        <v>0</v>
      </c>
      <c r="I45" s="54" t="s">
        <v>0</v>
      </c>
    </row>
    <row r="46" spans="2:9" ht="55.5" customHeight="1" x14ac:dyDescent="0.15">
      <c r="B46" s="728"/>
      <c r="C46" s="730"/>
      <c r="D46" s="128" t="s">
        <v>672</v>
      </c>
      <c r="E46" s="328" t="s">
        <v>700</v>
      </c>
      <c r="F46" s="128"/>
      <c r="G46" s="320" t="s">
        <v>0</v>
      </c>
      <c r="H46" s="320" t="s">
        <v>0</v>
      </c>
      <c r="I46" s="320" t="s">
        <v>0</v>
      </c>
    </row>
    <row r="47" spans="2:9" ht="55.5" customHeight="1" x14ac:dyDescent="0.15">
      <c r="B47" s="728"/>
      <c r="C47" s="730"/>
      <c r="D47" s="182" t="s">
        <v>670</v>
      </c>
      <c r="E47" s="317" t="s">
        <v>1251</v>
      </c>
      <c r="F47" s="128"/>
      <c r="G47" s="320" t="s">
        <v>0</v>
      </c>
      <c r="H47" s="320" t="s">
        <v>0</v>
      </c>
      <c r="I47" s="320" t="s">
        <v>0</v>
      </c>
    </row>
    <row r="48" spans="2:9" ht="66.75" customHeight="1" x14ac:dyDescent="0.15">
      <c r="B48" s="728"/>
      <c r="C48" s="730"/>
      <c r="D48" s="105" t="s">
        <v>668</v>
      </c>
      <c r="E48" s="317" t="s">
        <v>1252</v>
      </c>
      <c r="F48" s="160"/>
      <c r="G48" s="307" t="s">
        <v>0</v>
      </c>
      <c r="H48" s="307" t="s">
        <v>0</v>
      </c>
      <c r="I48" s="307" t="s">
        <v>0</v>
      </c>
    </row>
    <row r="49" spans="2:9" ht="73.5" customHeight="1" x14ac:dyDescent="0.15">
      <c r="B49" s="744"/>
      <c r="C49" s="737"/>
      <c r="D49" s="181" t="s">
        <v>666</v>
      </c>
      <c r="E49" s="131" t="s">
        <v>665</v>
      </c>
      <c r="F49" s="180"/>
      <c r="G49" s="60" t="s">
        <v>0</v>
      </c>
      <c r="H49" s="60" t="s">
        <v>0</v>
      </c>
      <c r="I49" s="60" t="s">
        <v>0</v>
      </c>
    </row>
    <row r="50" spans="2:9" ht="13.5" customHeight="1" x14ac:dyDescent="0.15">
      <c r="B50" s="727">
        <v>3</v>
      </c>
      <c r="C50" s="738" t="s">
        <v>682</v>
      </c>
      <c r="D50" s="179" t="s">
        <v>699</v>
      </c>
      <c r="E50" s="74"/>
      <c r="F50" s="179"/>
      <c r="G50" s="12"/>
      <c r="H50" s="12"/>
      <c r="I50" s="178"/>
    </row>
    <row r="51" spans="2:9" ht="101.45" customHeight="1" x14ac:dyDescent="0.15">
      <c r="B51" s="728"/>
      <c r="C51" s="739"/>
      <c r="D51" s="84" t="s">
        <v>698</v>
      </c>
      <c r="E51" s="6" t="s">
        <v>696</v>
      </c>
      <c r="F51" s="6"/>
      <c r="G51" s="18" t="s">
        <v>0</v>
      </c>
      <c r="H51" s="18" t="s">
        <v>0</v>
      </c>
      <c r="I51" s="18" t="s">
        <v>0</v>
      </c>
    </row>
    <row r="52" spans="2:9" ht="73.5" customHeight="1" x14ac:dyDescent="0.15">
      <c r="B52" s="728"/>
      <c r="C52" s="739"/>
      <c r="D52" s="84" t="s">
        <v>697</v>
      </c>
      <c r="E52" s="6" t="s">
        <v>696</v>
      </c>
      <c r="F52" s="6"/>
      <c r="G52" s="78"/>
      <c r="H52" s="78"/>
      <c r="I52" s="78"/>
    </row>
    <row r="53" spans="2:9" ht="73.5" customHeight="1" x14ac:dyDescent="0.15">
      <c r="B53" s="728"/>
      <c r="C53" s="739"/>
      <c r="D53" s="177" t="s">
        <v>695</v>
      </c>
      <c r="E53" s="72" t="s">
        <v>679</v>
      </c>
      <c r="F53" s="72"/>
      <c r="G53" s="43" t="s">
        <v>0</v>
      </c>
      <c r="H53" s="43" t="s">
        <v>0</v>
      </c>
      <c r="I53" s="43" t="s">
        <v>0</v>
      </c>
    </row>
    <row r="54" spans="2:9" ht="123" customHeight="1" x14ac:dyDescent="0.15">
      <c r="B54" s="728"/>
      <c r="C54" s="739"/>
      <c r="D54" s="173" t="s">
        <v>694</v>
      </c>
      <c r="E54" s="313" t="s">
        <v>692</v>
      </c>
      <c r="F54" s="313"/>
      <c r="G54" s="306" t="s">
        <v>0</v>
      </c>
      <c r="H54" s="306" t="s">
        <v>0</v>
      </c>
      <c r="I54" s="306" t="s">
        <v>0</v>
      </c>
    </row>
    <row r="55" spans="2:9" ht="199.5" customHeight="1" x14ac:dyDescent="0.15">
      <c r="B55" s="728"/>
      <c r="C55" s="739"/>
      <c r="D55" s="226" t="s">
        <v>1253</v>
      </c>
      <c r="E55" s="72" t="s">
        <v>692</v>
      </c>
      <c r="F55" s="72"/>
      <c r="G55" s="43" t="s">
        <v>0</v>
      </c>
      <c r="H55" s="43" t="s">
        <v>0</v>
      </c>
      <c r="I55" s="43" t="s">
        <v>0</v>
      </c>
    </row>
    <row r="56" spans="2:9" ht="25.5" customHeight="1" x14ac:dyDescent="0.15">
      <c r="B56" s="728"/>
      <c r="C56" s="739"/>
      <c r="D56" s="176" t="s">
        <v>693</v>
      </c>
      <c r="E56" s="736" t="s">
        <v>692</v>
      </c>
      <c r="F56" s="736"/>
      <c r="G56" s="12" t="s">
        <v>0</v>
      </c>
      <c r="H56" s="12" t="s">
        <v>0</v>
      </c>
      <c r="I56" s="149" t="s">
        <v>0</v>
      </c>
    </row>
    <row r="57" spans="2:9" ht="52.5" customHeight="1" x14ac:dyDescent="0.15">
      <c r="B57" s="728"/>
      <c r="C57" s="739"/>
      <c r="D57" s="175" t="s">
        <v>691</v>
      </c>
      <c r="E57" s="740"/>
      <c r="F57" s="740"/>
      <c r="G57" s="75" t="s">
        <v>0</v>
      </c>
      <c r="H57" s="75" t="s">
        <v>0</v>
      </c>
      <c r="I57" s="174" t="s">
        <v>0</v>
      </c>
    </row>
    <row r="58" spans="2:9" ht="32.25" customHeight="1" x14ac:dyDescent="0.15">
      <c r="B58" s="728"/>
      <c r="C58" s="739"/>
      <c r="D58" s="102" t="s">
        <v>690</v>
      </c>
      <c r="E58" s="6"/>
      <c r="F58" s="102"/>
      <c r="G58" s="18"/>
      <c r="H58" s="18"/>
      <c r="I58" s="18"/>
    </row>
    <row r="59" spans="2:9" ht="62.25" customHeight="1" x14ac:dyDescent="0.15">
      <c r="B59" s="728"/>
      <c r="C59" s="739"/>
      <c r="D59" s="169" t="s">
        <v>689</v>
      </c>
      <c r="E59" s="717" t="s">
        <v>688</v>
      </c>
      <c r="F59" s="77"/>
      <c r="G59" s="78" t="s">
        <v>0</v>
      </c>
      <c r="H59" s="78" t="s">
        <v>0</v>
      </c>
      <c r="I59" s="78" t="s">
        <v>0</v>
      </c>
    </row>
    <row r="60" spans="2:9" ht="48.75" customHeight="1" x14ac:dyDescent="0.15">
      <c r="B60" s="728"/>
      <c r="C60" s="739"/>
      <c r="D60" s="173" t="s">
        <v>687</v>
      </c>
      <c r="E60" s="717"/>
      <c r="F60" s="313"/>
      <c r="G60" s="306" t="s">
        <v>0</v>
      </c>
      <c r="H60" s="306" t="s">
        <v>0</v>
      </c>
      <c r="I60" s="306" t="s">
        <v>0</v>
      </c>
    </row>
    <row r="61" spans="2:9" ht="32.25" customHeight="1" x14ac:dyDescent="0.15">
      <c r="B61" s="728"/>
      <c r="C61" s="739"/>
      <c r="D61" s="171" t="s">
        <v>686</v>
      </c>
      <c r="E61" s="717"/>
      <c r="F61" s="340"/>
      <c r="G61" s="96" t="s">
        <v>0</v>
      </c>
      <c r="H61" s="96" t="s">
        <v>0</v>
      </c>
      <c r="I61" s="96" t="s">
        <v>0</v>
      </c>
    </row>
    <row r="62" spans="2:9" ht="19.899999999999999" customHeight="1" x14ac:dyDescent="0.15">
      <c r="B62" s="728"/>
      <c r="C62" s="739"/>
      <c r="D62" s="102" t="s">
        <v>685</v>
      </c>
      <c r="E62" s="6"/>
      <c r="F62" s="102"/>
      <c r="G62" s="18"/>
      <c r="H62" s="18"/>
      <c r="I62" s="18"/>
    </row>
    <row r="63" spans="2:9" ht="29.45" customHeight="1" x14ac:dyDescent="0.15">
      <c r="B63" s="728"/>
      <c r="C63" s="739"/>
      <c r="D63" s="169" t="s">
        <v>684</v>
      </c>
      <c r="E63" s="741" t="s">
        <v>679</v>
      </c>
      <c r="F63" s="77"/>
      <c r="G63" s="78" t="s">
        <v>0</v>
      </c>
      <c r="H63" s="78" t="s">
        <v>0</v>
      </c>
      <c r="I63" s="78" t="s">
        <v>0</v>
      </c>
    </row>
    <row r="64" spans="2:9" ht="28.9" customHeight="1" x14ac:dyDescent="0.15">
      <c r="B64" s="728"/>
      <c r="C64" s="739"/>
      <c r="D64" s="171" t="s">
        <v>683</v>
      </c>
      <c r="E64" s="741"/>
      <c r="F64" s="340"/>
      <c r="G64" s="96" t="s">
        <v>0</v>
      </c>
      <c r="H64" s="96" t="s">
        <v>0</v>
      </c>
      <c r="I64" s="96" t="s">
        <v>0</v>
      </c>
    </row>
    <row r="65" spans="2:9" ht="19.899999999999999" customHeight="1" x14ac:dyDescent="0.15">
      <c r="B65" s="728">
        <v>3</v>
      </c>
      <c r="C65" s="739" t="s">
        <v>682</v>
      </c>
      <c r="D65" s="102" t="s">
        <v>681</v>
      </c>
      <c r="E65" s="6"/>
      <c r="F65" s="102"/>
      <c r="G65" s="18"/>
      <c r="H65" s="18"/>
      <c r="I65" s="172"/>
    </row>
    <row r="66" spans="2:9" ht="48" customHeight="1" x14ac:dyDescent="0.15">
      <c r="B66" s="728"/>
      <c r="C66" s="739"/>
      <c r="D66" s="169" t="s">
        <v>680</v>
      </c>
      <c r="E66" s="741" t="s">
        <v>679</v>
      </c>
      <c r="F66" s="77"/>
      <c r="G66" s="78" t="s">
        <v>0</v>
      </c>
      <c r="H66" s="78" t="s">
        <v>0</v>
      </c>
      <c r="I66" s="78" t="s">
        <v>0</v>
      </c>
    </row>
    <row r="67" spans="2:9" ht="48" customHeight="1" x14ac:dyDescent="0.15">
      <c r="B67" s="728"/>
      <c r="C67" s="739"/>
      <c r="D67" s="171" t="s">
        <v>678</v>
      </c>
      <c r="E67" s="741"/>
      <c r="F67" s="340"/>
      <c r="G67" s="96" t="s">
        <v>0</v>
      </c>
      <c r="H67" s="96" t="s">
        <v>0</v>
      </c>
      <c r="I67" s="96" t="s">
        <v>0</v>
      </c>
    </row>
    <row r="68" spans="2:9" ht="55.5" customHeight="1" x14ac:dyDescent="0.15">
      <c r="B68" s="728"/>
      <c r="C68" s="739"/>
      <c r="D68" s="170" t="s">
        <v>677</v>
      </c>
      <c r="E68" s="168" t="s">
        <v>676</v>
      </c>
      <c r="F68" s="317"/>
      <c r="G68" s="54" t="s">
        <v>0</v>
      </c>
      <c r="H68" s="54" t="s">
        <v>0</v>
      </c>
      <c r="I68" s="54" t="s">
        <v>0</v>
      </c>
    </row>
    <row r="69" spans="2:9" ht="52.5" customHeight="1" x14ac:dyDescent="0.15">
      <c r="B69" s="728"/>
      <c r="C69" s="739"/>
      <c r="D69" s="169" t="s">
        <v>675</v>
      </c>
      <c r="E69" s="731" t="s">
        <v>674</v>
      </c>
      <c r="F69" s="77"/>
      <c r="G69" s="78" t="s">
        <v>0</v>
      </c>
      <c r="H69" s="78" t="s">
        <v>0</v>
      </c>
      <c r="I69" s="78" t="s">
        <v>0</v>
      </c>
    </row>
    <row r="70" spans="2:9" ht="42.75" customHeight="1" x14ac:dyDescent="0.15">
      <c r="B70" s="728"/>
      <c r="C70" s="739"/>
      <c r="D70" s="168" t="s">
        <v>673</v>
      </c>
      <c r="E70" s="731"/>
      <c r="F70" s="168"/>
      <c r="G70" s="54" t="s">
        <v>0</v>
      </c>
      <c r="H70" s="54" t="s">
        <v>0</v>
      </c>
      <c r="I70" s="54" t="s">
        <v>0</v>
      </c>
    </row>
    <row r="71" spans="2:9" ht="51" customHeight="1" x14ac:dyDescent="0.15">
      <c r="B71" s="728"/>
      <c r="C71" s="739"/>
      <c r="D71" s="167" t="s">
        <v>672</v>
      </c>
      <c r="E71" s="329" t="s">
        <v>671</v>
      </c>
      <c r="F71" s="167"/>
      <c r="G71" s="308" t="s">
        <v>0</v>
      </c>
      <c r="H71" s="308" t="s">
        <v>0</v>
      </c>
      <c r="I71" s="308" t="s">
        <v>0</v>
      </c>
    </row>
    <row r="72" spans="2:9" ht="51" customHeight="1" x14ac:dyDescent="0.15">
      <c r="B72" s="728"/>
      <c r="C72" s="739"/>
      <c r="D72" s="166" t="s">
        <v>670</v>
      </c>
      <c r="E72" s="138" t="s">
        <v>669</v>
      </c>
      <c r="F72" s="166"/>
      <c r="G72" s="129" t="s">
        <v>0</v>
      </c>
      <c r="H72" s="129" t="s">
        <v>0</v>
      </c>
      <c r="I72" s="129" t="s">
        <v>0</v>
      </c>
    </row>
    <row r="73" spans="2:9" ht="60.75" customHeight="1" x14ac:dyDescent="0.15">
      <c r="B73" s="728"/>
      <c r="C73" s="739"/>
      <c r="D73" s="160" t="s">
        <v>668</v>
      </c>
      <c r="E73" s="317" t="s">
        <v>667</v>
      </c>
      <c r="F73" s="160"/>
      <c r="G73" s="307" t="s">
        <v>0</v>
      </c>
      <c r="H73" s="307" t="s">
        <v>0</v>
      </c>
      <c r="I73" s="307" t="s">
        <v>0</v>
      </c>
    </row>
    <row r="74" spans="2:9" ht="67.5" customHeight="1" x14ac:dyDescent="0.15">
      <c r="B74" s="719"/>
      <c r="C74" s="750"/>
      <c r="D74" s="165" t="s">
        <v>666</v>
      </c>
      <c r="E74" s="340" t="s">
        <v>665</v>
      </c>
      <c r="F74" s="165"/>
      <c r="G74" s="96" t="s">
        <v>0</v>
      </c>
      <c r="H74" s="96" t="s">
        <v>0</v>
      </c>
      <c r="I74" s="96" t="s">
        <v>0</v>
      </c>
    </row>
    <row r="75" spans="2:9" ht="48" customHeight="1" x14ac:dyDescent="0.15">
      <c r="B75" s="742" t="s">
        <v>664</v>
      </c>
      <c r="C75" s="743"/>
      <c r="D75" s="743"/>
      <c r="E75" s="743"/>
      <c r="F75" s="743"/>
      <c r="G75" s="743"/>
      <c r="H75" s="743"/>
      <c r="I75" s="743"/>
    </row>
    <row r="76" spans="2:9" ht="189" customHeight="1" x14ac:dyDescent="0.15">
      <c r="B76" s="324">
        <v>4</v>
      </c>
      <c r="C76" s="302" t="s">
        <v>663</v>
      </c>
      <c r="D76" s="629" t="s">
        <v>1373</v>
      </c>
      <c r="E76" s="617" t="s">
        <v>1254</v>
      </c>
      <c r="F76" s="331" t="s">
        <v>662</v>
      </c>
      <c r="G76" s="46" t="s">
        <v>0</v>
      </c>
      <c r="H76" s="46" t="s">
        <v>0</v>
      </c>
      <c r="I76" s="46" t="s">
        <v>0</v>
      </c>
    </row>
    <row r="77" spans="2:9" ht="42" customHeight="1" x14ac:dyDescent="0.15">
      <c r="B77" s="748">
        <v>5</v>
      </c>
      <c r="C77" s="731" t="s">
        <v>661</v>
      </c>
      <c r="D77" s="302" t="s">
        <v>660</v>
      </c>
      <c r="E77" s="331" t="s">
        <v>659</v>
      </c>
      <c r="F77" s="749" t="s">
        <v>658</v>
      </c>
      <c r="G77" s="746" t="s">
        <v>0</v>
      </c>
      <c r="H77" s="746" t="s">
        <v>0</v>
      </c>
      <c r="I77" s="746" t="s">
        <v>0</v>
      </c>
    </row>
    <row r="78" spans="2:9" ht="81.75" customHeight="1" x14ac:dyDescent="0.15">
      <c r="B78" s="733"/>
      <c r="C78" s="734"/>
      <c r="D78" s="304" t="s">
        <v>657</v>
      </c>
      <c r="E78" s="76" t="s">
        <v>1255</v>
      </c>
      <c r="F78" s="751"/>
      <c r="G78" s="747"/>
      <c r="H78" s="747"/>
      <c r="I78" s="747"/>
    </row>
    <row r="79" spans="2:9" ht="67.5" customHeight="1" x14ac:dyDescent="0.15">
      <c r="B79" s="130">
        <v>6</v>
      </c>
      <c r="C79" s="300" t="s">
        <v>656</v>
      </c>
      <c r="D79" s="300" t="s">
        <v>655</v>
      </c>
      <c r="E79" s="138" t="s">
        <v>654</v>
      </c>
      <c r="F79" s="138" t="s">
        <v>653</v>
      </c>
      <c r="G79" s="129" t="s">
        <v>0</v>
      </c>
      <c r="H79" s="129" t="s">
        <v>0</v>
      </c>
      <c r="I79" s="129" t="s">
        <v>0</v>
      </c>
    </row>
    <row r="80" spans="2:9" ht="58.5" customHeight="1" x14ac:dyDescent="0.15">
      <c r="B80" s="748">
        <v>7</v>
      </c>
      <c r="C80" s="731" t="s">
        <v>652</v>
      </c>
      <c r="D80" s="327" t="s">
        <v>651</v>
      </c>
      <c r="E80" s="333" t="s">
        <v>650</v>
      </c>
      <c r="F80" s="749" t="s">
        <v>649</v>
      </c>
      <c r="G80" s="307" t="s">
        <v>0</v>
      </c>
      <c r="H80" s="307" t="s">
        <v>0</v>
      </c>
      <c r="I80" s="307" t="s">
        <v>0</v>
      </c>
    </row>
    <row r="81" spans="2:9" ht="45" customHeight="1" x14ac:dyDescent="0.15">
      <c r="B81" s="748"/>
      <c r="C81" s="731"/>
      <c r="D81" s="120" t="s">
        <v>648</v>
      </c>
      <c r="E81" s="340" t="s">
        <v>647</v>
      </c>
      <c r="F81" s="749"/>
      <c r="G81" s="54" t="s">
        <v>0</v>
      </c>
      <c r="H81" s="54" t="s">
        <v>0</v>
      </c>
      <c r="I81" s="54" t="s">
        <v>0</v>
      </c>
    </row>
    <row r="82" spans="2:9" ht="69" customHeight="1" x14ac:dyDescent="0.15">
      <c r="B82" s="748">
        <v>8</v>
      </c>
      <c r="C82" s="731" t="s">
        <v>646</v>
      </c>
      <c r="D82" s="327" t="s">
        <v>645</v>
      </c>
      <c r="E82" s="333" t="s">
        <v>644</v>
      </c>
      <c r="F82" s="749" t="s">
        <v>784</v>
      </c>
      <c r="G82" s="307" t="s">
        <v>0</v>
      </c>
      <c r="H82" s="307" t="s">
        <v>0</v>
      </c>
      <c r="I82" s="307" t="s">
        <v>0</v>
      </c>
    </row>
    <row r="83" spans="2:9" ht="48.75" customHeight="1" x14ac:dyDescent="0.15">
      <c r="B83" s="748"/>
      <c r="C83" s="731"/>
      <c r="D83" s="305" t="s">
        <v>643</v>
      </c>
      <c r="E83" s="340" t="s">
        <v>642</v>
      </c>
      <c r="F83" s="749"/>
      <c r="G83" s="54" t="s">
        <v>0</v>
      </c>
      <c r="H83" s="54" t="s">
        <v>0</v>
      </c>
      <c r="I83" s="54" t="s">
        <v>0</v>
      </c>
    </row>
    <row r="84" spans="2:9" ht="57" customHeight="1" x14ac:dyDescent="0.15">
      <c r="B84" s="718">
        <v>9</v>
      </c>
      <c r="C84" s="716" t="s">
        <v>641</v>
      </c>
      <c r="D84" s="333" t="s">
        <v>640</v>
      </c>
      <c r="E84" s="333" t="s">
        <v>639</v>
      </c>
      <c r="F84" s="333" t="s">
        <v>629</v>
      </c>
      <c r="G84" s="307" t="s">
        <v>0</v>
      </c>
      <c r="H84" s="307" t="s">
        <v>0</v>
      </c>
      <c r="I84" s="307" t="s">
        <v>0</v>
      </c>
    </row>
    <row r="85" spans="2:9" ht="64.900000000000006" customHeight="1" x14ac:dyDescent="0.15">
      <c r="B85" s="728"/>
      <c r="C85" s="730"/>
      <c r="D85" s="72" t="s">
        <v>638</v>
      </c>
      <c r="E85" s="72" t="s">
        <v>637</v>
      </c>
      <c r="F85" s="759" t="s">
        <v>636</v>
      </c>
      <c r="G85" s="43" t="s">
        <v>0</v>
      </c>
      <c r="H85" s="43" t="s">
        <v>0</v>
      </c>
      <c r="I85" s="43" t="s">
        <v>0</v>
      </c>
    </row>
    <row r="86" spans="2:9" ht="45" customHeight="1" x14ac:dyDescent="0.15">
      <c r="B86" s="728"/>
      <c r="C86" s="730"/>
      <c r="D86" s="77" t="s">
        <v>635</v>
      </c>
      <c r="E86" s="77" t="s">
        <v>624</v>
      </c>
      <c r="F86" s="759"/>
      <c r="G86" s="78" t="s">
        <v>0</v>
      </c>
      <c r="H86" s="78" t="s">
        <v>0</v>
      </c>
      <c r="I86" s="78" t="s">
        <v>0</v>
      </c>
    </row>
    <row r="87" spans="2:9" ht="52.9" customHeight="1" x14ac:dyDescent="0.15">
      <c r="B87" s="728"/>
      <c r="C87" s="730"/>
      <c r="D87" s="313" t="s">
        <v>634</v>
      </c>
      <c r="E87" s="313" t="s">
        <v>633</v>
      </c>
      <c r="F87" s="313" t="s">
        <v>632</v>
      </c>
      <c r="G87" s="306" t="s">
        <v>0</v>
      </c>
      <c r="H87" s="306" t="s">
        <v>0</v>
      </c>
      <c r="I87" s="306" t="s">
        <v>0</v>
      </c>
    </row>
    <row r="88" spans="2:9" ht="40.5" customHeight="1" x14ac:dyDescent="0.15">
      <c r="B88" s="728"/>
      <c r="C88" s="730"/>
      <c r="D88" s="72" t="s">
        <v>631</v>
      </c>
      <c r="E88" s="72" t="s">
        <v>630</v>
      </c>
      <c r="F88" s="759" t="s">
        <v>629</v>
      </c>
      <c r="G88" s="43" t="s">
        <v>0</v>
      </c>
      <c r="H88" s="43" t="s">
        <v>0</v>
      </c>
      <c r="I88" s="43" t="s">
        <v>0</v>
      </c>
    </row>
    <row r="89" spans="2:9" ht="44.25" customHeight="1" x14ac:dyDescent="0.15">
      <c r="B89" s="728"/>
      <c r="C89" s="730"/>
      <c r="D89" s="77" t="s">
        <v>628</v>
      </c>
      <c r="E89" s="77"/>
      <c r="F89" s="759"/>
      <c r="G89" s="78" t="s">
        <v>0</v>
      </c>
      <c r="H89" s="78" t="s">
        <v>0</v>
      </c>
      <c r="I89" s="78" t="s">
        <v>0</v>
      </c>
    </row>
    <row r="90" spans="2:9" ht="76.900000000000006" customHeight="1" x14ac:dyDescent="0.15">
      <c r="B90" s="728"/>
      <c r="C90" s="730"/>
      <c r="D90" s="131" t="s">
        <v>627</v>
      </c>
      <c r="E90" s="131" t="s">
        <v>626</v>
      </c>
      <c r="F90" s="131" t="s">
        <v>623</v>
      </c>
      <c r="G90" s="60" t="s">
        <v>0</v>
      </c>
      <c r="H90" s="60" t="s">
        <v>0</v>
      </c>
      <c r="I90" s="60" t="s">
        <v>0</v>
      </c>
    </row>
    <row r="91" spans="2:9" ht="87.6" customHeight="1" x14ac:dyDescent="0.15">
      <c r="B91" s="728"/>
      <c r="C91" s="730"/>
      <c r="D91" s="74" t="s">
        <v>625</v>
      </c>
      <c r="E91" s="760" t="s">
        <v>624</v>
      </c>
      <c r="F91" s="762" t="s">
        <v>623</v>
      </c>
      <c r="G91" s="12" t="s">
        <v>0</v>
      </c>
      <c r="H91" s="12" t="s">
        <v>0</v>
      </c>
      <c r="I91" s="12" t="s">
        <v>0</v>
      </c>
    </row>
    <row r="92" spans="2:9" ht="60" customHeight="1" x14ac:dyDescent="0.15">
      <c r="B92" s="728"/>
      <c r="C92" s="730"/>
      <c r="D92" s="77" t="s">
        <v>622</v>
      </c>
      <c r="E92" s="761"/>
      <c r="F92" s="759"/>
      <c r="G92" s="78" t="s">
        <v>0</v>
      </c>
      <c r="H92" s="78" t="s">
        <v>0</v>
      </c>
      <c r="I92" s="78" t="s">
        <v>0</v>
      </c>
    </row>
    <row r="93" spans="2:9" ht="60" customHeight="1" x14ac:dyDescent="0.15">
      <c r="B93" s="744"/>
      <c r="C93" s="737"/>
      <c r="D93" s="131" t="s">
        <v>621</v>
      </c>
      <c r="E93" s="131" t="s">
        <v>620</v>
      </c>
      <c r="F93" s="131"/>
      <c r="G93" s="60" t="s">
        <v>0</v>
      </c>
      <c r="H93" s="60" t="s">
        <v>0</v>
      </c>
      <c r="I93" s="60" t="s">
        <v>0</v>
      </c>
    </row>
    <row r="94" spans="2:9" ht="60" customHeight="1" x14ac:dyDescent="0.15">
      <c r="B94" s="752">
        <v>10</v>
      </c>
      <c r="C94" s="736" t="s">
        <v>619</v>
      </c>
      <c r="D94" s="321" t="s">
        <v>618</v>
      </c>
      <c r="E94" s="322" t="s">
        <v>617</v>
      </c>
      <c r="F94" s="322" t="s">
        <v>616</v>
      </c>
      <c r="G94" s="73" t="s">
        <v>0</v>
      </c>
      <c r="H94" s="164" t="s">
        <v>0</v>
      </c>
      <c r="I94" s="164" t="s">
        <v>0</v>
      </c>
    </row>
    <row r="95" spans="2:9" ht="45" customHeight="1" x14ac:dyDescent="0.15">
      <c r="B95" s="753"/>
      <c r="C95" s="734"/>
      <c r="D95" s="301" t="s">
        <v>615</v>
      </c>
      <c r="E95" s="131" t="s">
        <v>614</v>
      </c>
      <c r="F95" s="131" t="s">
        <v>613</v>
      </c>
      <c r="G95" s="60" t="s">
        <v>0</v>
      </c>
      <c r="H95" s="94" t="s">
        <v>0</v>
      </c>
      <c r="I95" s="94" t="s">
        <v>0</v>
      </c>
    </row>
    <row r="96" spans="2:9" ht="69.599999999999994" customHeight="1" x14ac:dyDescent="0.15">
      <c r="B96" s="728">
        <v>11</v>
      </c>
      <c r="C96" s="730" t="s">
        <v>612</v>
      </c>
      <c r="D96" s="85" t="s">
        <v>611</v>
      </c>
      <c r="E96" s="77" t="s">
        <v>610</v>
      </c>
      <c r="F96" s="6" t="s">
        <v>609</v>
      </c>
      <c r="G96" s="18" t="s">
        <v>0</v>
      </c>
      <c r="H96" s="18" t="s">
        <v>0</v>
      </c>
      <c r="I96" s="18" t="s">
        <v>0</v>
      </c>
    </row>
    <row r="97" spans="2:9" ht="60" customHeight="1" x14ac:dyDescent="0.15">
      <c r="B97" s="728"/>
      <c r="C97" s="730"/>
      <c r="D97" s="139" t="s">
        <v>608</v>
      </c>
      <c r="E97" s="313" t="s">
        <v>607</v>
      </c>
      <c r="F97" s="313"/>
      <c r="G97" s="306" t="s">
        <v>0</v>
      </c>
      <c r="H97" s="306" t="s">
        <v>0</v>
      </c>
      <c r="I97" s="306" t="s">
        <v>0</v>
      </c>
    </row>
    <row r="98" spans="2:9" ht="45" customHeight="1" x14ac:dyDescent="0.15">
      <c r="B98" s="728"/>
      <c r="C98" s="730"/>
      <c r="D98" s="85" t="s">
        <v>606</v>
      </c>
      <c r="E98" s="6"/>
      <c r="F98" s="6"/>
      <c r="G98" s="18" t="s">
        <v>0</v>
      </c>
      <c r="H98" s="18" t="s">
        <v>0</v>
      </c>
      <c r="I98" s="18" t="s">
        <v>0</v>
      </c>
    </row>
    <row r="99" spans="2:9" ht="84" customHeight="1" x14ac:dyDescent="0.15">
      <c r="B99" s="728"/>
      <c r="C99" s="730"/>
      <c r="D99" s="85" t="s">
        <v>605</v>
      </c>
      <c r="E99" s="6" t="s">
        <v>604</v>
      </c>
      <c r="F99" s="6"/>
      <c r="G99" s="18"/>
      <c r="H99" s="18"/>
      <c r="I99" s="18"/>
    </row>
    <row r="100" spans="2:9" ht="99.75" customHeight="1" x14ac:dyDescent="0.15">
      <c r="B100" s="728"/>
      <c r="C100" s="730"/>
      <c r="D100" s="85" t="s">
        <v>603</v>
      </c>
      <c r="E100" s="6"/>
      <c r="F100" s="6"/>
      <c r="G100" s="18"/>
      <c r="H100" s="18"/>
      <c r="I100" s="18"/>
    </row>
    <row r="101" spans="2:9" ht="83.25" customHeight="1" x14ac:dyDescent="0.15">
      <c r="B101" s="728"/>
      <c r="C101" s="730"/>
      <c r="D101" s="102" t="s">
        <v>602</v>
      </c>
      <c r="E101" s="6"/>
      <c r="F101" s="6"/>
      <c r="G101" s="18"/>
      <c r="H101" s="18"/>
      <c r="I101" s="18"/>
    </row>
    <row r="102" spans="2:9" ht="32.450000000000003" customHeight="1" x14ac:dyDescent="0.15">
      <c r="B102" s="728"/>
      <c r="C102" s="730"/>
      <c r="D102" s="102" t="s">
        <v>601</v>
      </c>
      <c r="E102" s="6"/>
      <c r="F102" s="6"/>
      <c r="G102" s="18"/>
      <c r="H102" s="18"/>
      <c r="I102" s="18"/>
    </row>
    <row r="103" spans="2:9" ht="18.600000000000001" customHeight="1" x14ac:dyDescent="0.15">
      <c r="B103" s="728"/>
      <c r="C103" s="730"/>
      <c r="D103" s="6" t="s">
        <v>600</v>
      </c>
      <c r="E103" s="6"/>
      <c r="F103" s="6"/>
      <c r="G103" s="18"/>
      <c r="H103" s="18"/>
      <c r="I103" s="18"/>
    </row>
    <row r="104" spans="2:9" ht="90" customHeight="1" x14ac:dyDescent="0.15">
      <c r="B104" s="728"/>
      <c r="C104" s="730"/>
      <c r="D104" s="77" t="s">
        <v>599</v>
      </c>
      <c r="E104" s="6"/>
      <c r="F104" s="6"/>
      <c r="G104" s="18"/>
      <c r="H104" s="18"/>
      <c r="I104" s="18"/>
    </row>
    <row r="105" spans="2:9" ht="67.5" customHeight="1" x14ac:dyDescent="0.15">
      <c r="B105" s="728"/>
      <c r="C105" s="730"/>
      <c r="D105" s="84" t="s">
        <v>598</v>
      </c>
      <c r="E105" s="313" t="s">
        <v>597</v>
      </c>
      <c r="F105" s="313"/>
      <c r="G105" s="43" t="s">
        <v>0</v>
      </c>
      <c r="H105" s="43" t="s">
        <v>0</v>
      </c>
      <c r="I105" s="43" t="s">
        <v>0</v>
      </c>
    </row>
    <row r="106" spans="2:9" ht="51" customHeight="1" x14ac:dyDescent="0.15">
      <c r="B106" s="728"/>
      <c r="C106" s="730"/>
      <c r="D106" s="72" t="s">
        <v>596</v>
      </c>
      <c r="E106" s="6" t="s">
        <v>595</v>
      </c>
      <c r="F106" s="102" t="s">
        <v>594</v>
      </c>
      <c r="G106" s="43" t="s">
        <v>0</v>
      </c>
      <c r="H106" s="43" t="s">
        <v>0</v>
      </c>
      <c r="I106" s="43" t="s">
        <v>0</v>
      </c>
    </row>
    <row r="107" spans="2:9" ht="43.15" customHeight="1" x14ac:dyDescent="0.15">
      <c r="B107" s="728"/>
      <c r="C107" s="730"/>
      <c r="D107" s="72" t="s">
        <v>593</v>
      </c>
      <c r="E107" s="72" t="s">
        <v>592</v>
      </c>
      <c r="F107" s="72" t="s">
        <v>591</v>
      </c>
      <c r="G107" s="43" t="s">
        <v>0</v>
      </c>
      <c r="H107" s="43" t="s">
        <v>0</v>
      </c>
      <c r="I107" s="43" t="s">
        <v>0</v>
      </c>
    </row>
    <row r="108" spans="2:9" ht="34.9" customHeight="1" x14ac:dyDescent="0.15">
      <c r="B108" s="719"/>
      <c r="C108" s="717"/>
      <c r="D108" s="340" t="s">
        <v>590</v>
      </c>
      <c r="E108" s="317"/>
      <c r="F108" s="317"/>
      <c r="G108" s="96" t="s">
        <v>0</v>
      </c>
      <c r="H108" s="96" t="s">
        <v>0</v>
      </c>
      <c r="I108" s="96" t="s">
        <v>0</v>
      </c>
    </row>
    <row r="109" spans="2:9" ht="87.75" customHeight="1" x14ac:dyDescent="0.15">
      <c r="B109" s="323">
        <v>12</v>
      </c>
      <c r="C109" s="318" t="s">
        <v>589</v>
      </c>
      <c r="D109" s="633" t="s">
        <v>1256</v>
      </c>
      <c r="E109" s="328" t="s">
        <v>588</v>
      </c>
      <c r="F109" s="328" t="s">
        <v>587</v>
      </c>
      <c r="G109" s="320" t="s">
        <v>0</v>
      </c>
      <c r="H109" s="320" t="s">
        <v>0</v>
      </c>
      <c r="I109" s="320" t="s">
        <v>0</v>
      </c>
    </row>
    <row r="110" spans="2:9" ht="46.5" customHeight="1" x14ac:dyDescent="0.15">
      <c r="B110" s="754" t="s">
        <v>586</v>
      </c>
      <c r="C110" s="756" t="s">
        <v>1257</v>
      </c>
      <c r="D110" s="333" t="s">
        <v>585</v>
      </c>
      <c r="E110" s="333" t="s">
        <v>584</v>
      </c>
      <c r="F110" s="160" t="s">
        <v>583</v>
      </c>
      <c r="G110" s="307" t="s">
        <v>0</v>
      </c>
      <c r="H110" s="307" t="s">
        <v>0</v>
      </c>
      <c r="I110" s="307" t="s">
        <v>0</v>
      </c>
    </row>
    <row r="111" spans="2:9" ht="36.75" customHeight="1" x14ac:dyDescent="0.15">
      <c r="B111" s="755"/>
      <c r="C111" s="757"/>
      <c r="D111" s="163" t="s">
        <v>582</v>
      </c>
      <c r="E111" s="6" t="s">
        <v>581</v>
      </c>
      <c r="F111" s="102"/>
      <c r="G111" s="18" t="s">
        <v>0</v>
      </c>
      <c r="H111" s="18" t="s">
        <v>0</v>
      </c>
      <c r="I111" s="18" t="s">
        <v>0</v>
      </c>
    </row>
    <row r="112" spans="2:9" ht="53.25" customHeight="1" thickBot="1" x14ac:dyDescent="0.2">
      <c r="B112" s="755"/>
      <c r="C112" s="757"/>
      <c r="D112" s="72" t="s">
        <v>580</v>
      </c>
      <c r="E112" s="356" t="s">
        <v>579</v>
      </c>
      <c r="F112" s="72"/>
      <c r="G112" s="43" t="s">
        <v>0</v>
      </c>
      <c r="H112" s="43" t="s">
        <v>0</v>
      </c>
      <c r="I112" s="43" t="s">
        <v>0</v>
      </c>
    </row>
    <row r="113" spans="2:13" ht="69" customHeight="1" thickTop="1" x14ac:dyDescent="0.15">
      <c r="B113" s="755"/>
      <c r="C113" s="757"/>
      <c r="D113" s="288" t="s">
        <v>578</v>
      </c>
      <c r="E113" s="289" t="s">
        <v>577</v>
      </c>
      <c r="F113" s="289" t="s">
        <v>554</v>
      </c>
      <c r="G113" s="601" t="s">
        <v>0</v>
      </c>
      <c r="H113" s="602" t="s">
        <v>0</v>
      </c>
      <c r="I113" s="58" t="s">
        <v>17</v>
      </c>
    </row>
    <row r="114" spans="2:13" ht="218.25" customHeight="1" x14ac:dyDescent="0.15">
      <c r="B114" s="755"/>
      <c r="C114" s="757"/>
      <c r="D114" s="764" t="s">
        <v>553</v>
      </c>
      <c r="E114" s="765"/>
      <c r="F114" s="765"/>
      <c r="G114" s="78"/>
      <c r="H114" s="192"/>
      <c r="I114" s="599"/>
      <c r="M114" s="162"/>
    </row>
    <row r="115" spans="2:13" ht="65.25" customHeight="1" x14ac:dyDescent="0.15">
      <c r="B115" s="755"/>
      <c r="C115" s="757"/>
      <c r="D115" s="312" t="s">
        <v>576</v>
      </c>
      <c r="E115" s="313" t="s">
        <v>575</v>
      </c>
      <c r="F115" s="313" t="s">
        <v>550</v>
      </c>
      <c r="G115" s="306" t="s">
        <v>0</v>
      </c>
      <c r="H115" s="136" t="s">
        <v>0</v>
      </c>
      <c r="I115" s="600" t="s">
        <v>17</v>
      </c>
    </row>
    <row r="116" spans="2:13" s="2" customFormat="1" ht="41.25" customHeight="1" x14ac:dyDescent="0.15">
      <c r="B116" s="755"/>
      <c r="C116" s="757"/>
      <c r="D116" s="155" t="s">
        <v>574</v>
      </c>
      <c r="E116" s="759" t="s">
        <v>573</v>
      </c>
      <c r="F116" s="761" t="s">
        <v>547</v>
      </c>
      <c r="G116" s="306" t="s">
        <v>0</v>
      </c>
      <c r="H116" s="136" t="s">
        <v>0</v>
      </c>
      <c r="I116" s="600" t="s">
        <v>17</v>
      </c>
    </row>
    <row r="117" spans="2:13" ht="66" customHeight="1" x14ac:dyDescent="0.15">
      <c r="B117" s="755"/>
      <c r="C117" s="757"/>
      <c r="D117" s="155" t="s">
        <v>546</v>
      </c>
      <c r="E117" s="759"/>
      <c r="F117" s="761"/>
      <c r="G117" s="306" t="s">
        <v>0</v>
      </c>
      <c r="H117" s="136" t="s">
        <v>0</v>
      </c>
      <c r="I117" s="600" t="s">
        <v>17</v>
      </c>
    </row>
    <row r="118" spans="2:13" ht="42" customHeight="1" x14ac:dyDescent="0.15">
      <c r="B118" s="755"/>
      <c r="C118" s="757"/>
      <c r="D118" s="155" t="s">
        <v>545</v>
      </c>
      <c r="E118" s="759"/>
      <c r="F118" s="761"/>
      <c r="G118" s="306" t="s">
        <v>0</v>
      </c>
      <c r="H118" s="136" t="s">
        <v>0</v>
      </c>
      <c r="I118" s="600" t="s">
        <v>17</v>
      </c>
    </row>
    <row r="119" spans="2:13" ht="51" customHeight="1" thickBot="1" x14ac:dyDescent="0.2">
      <c r="B119" s="755"/>
      <c r="C119" s="757"/>
      <c r="D119" s="153" t="s">
        <v>572</v>
      </c>
      <c r="E119" s="766"/>
      <c r="F119" s="767"/>
      <c r="G119" s="152" t="s">
        <v>0</v>
      </c>
      <c r="H119" s="151" t="s">
        <v>0</v>
      </c>
      <c r="I119" s="253" t="s">
        <v>17</v>
      </c>
    </row>
    <row r="120" spans="2:13" ht="54" customHeight="1" thickTop="1" x14ac:dyDescent="0.15">
      <c r="B120" s="755"/>
      <c r="C120" s="758"/>
      <c r="D120" s="317" t="s">
        <v>571</v>
      </c>
      <c r="E120" s="317" t="s">
        <v>570</v>
      </c>
      <c r="F120" s="317" t="s">
        <v>541</v>
      </c>
      <c r="G120" s="54" t="s">
        <v>0</v>
      </c>
      <c r="H120" s="54" t="s">
        <v>0</v>
      </c>
      <c r="I120" s="54" t="s">
        <v>0</v>
      </c>
    </row>
    <row r="121" spans="2:13" ht="52.5" customHeight="1" x14ac:dyDescent="0.15">
      <c r="B121" s="755" t="s">
        <v>557</v>
      </c>
      <c r="C121" s="756" t="s">
        <v>569</v>
      </c>
      <c r="D121" s="161" t="s">
        <v>568</v>
      </c>
      <c r="E121" s="333" t="s">
        <v>567</v>
      </c>
      <c r="F121" s="160" t="s">
        <v>560</v>
      </c>
      <c r="G121" s="307" t="s">
        <v>0</v>
      </c>
      <c r="H121" s="307" t="s">
        <v>0</v>
      </c>
      <c r="I121" s="307" t="s">
        <v>0</v>
      </c>
    </row>
    <row r="122" spans="2:13" ht="45" customHeight="1" x14ac:dyDescent="0.15">
      <c r="B122" s="755"/>
      <c r="C122" s="757"/>
      <c r="D122" s="159" t="s">
        <v>566</v>
      </c>
      <c r="E122" s="6" t="s">
        <v>565</v>
      </c>
      <c r="F122" s="102"/>
      <c r="G122" s="18" t="s">
        <v>0</v>
      </c>
      <c r="H122" s="18" t="s">
        <v>0</v>
      </c>
      <c r="I122" s="18" t="s">
        <v>0</v>
      </c>
    </row>
    <row r="123" spans="2:13" ht="33.75" customHeight="1" x14ac:dyDescent="0.15">
      <c r="B123" s="755"/>
      <c r="C123" s="757"/>
      <c r="D123" s="158" t="s">
        <v>564</v>
      </c>
      <c r="E123" s="72" t="s">
        <v>563</v>
      </c>
      <c r="F123" s="157"/>
      <c r="G123" s="43" t="s">
        <v>0</v>
      </c>
      <c r="H123" s="43" t="s">
        <v>0</v>
      </c>
      <c r="I123" s="43" t="s">
        <v>0</v>
      </c>
    </row>
    <row r="124" spans="2:13" ht="66" customHeight="1" x14ac:dyDescent="0.15">
      <c r="B124" s="755"/>
      <c r="C124" s="757"/>
      <c r="D124" s="156" t="s">
        <v>562</v>
      </c>
      <c r="E124" s="140" t="s">
        <v>561</v>
      </c>
      <c r="F124" s="140" t="s">
        <v>560</v>
      </c>
      <c r="G124" s="145" t="s">
        <v>0</v>
      </c>
      <c r="H124" s="145" t="s">
        <v>0</v>
      </c>
      <c r="I124" s="145" t="s">
        <v>0</v>
      </c>
    </row>
    <row r="125" spans="2:13" ht="47.25" customHeight="1" thickBot="1" x14ac:dyDescent="0.2">
      <c r="B125" s="755"/>
      <c r="C125" s="757"/>
      <c r="D125" s="286" t="s">
        <v>559</v>
      </c>
      <c r="E125" s="316" t="s">
        <v>558</v>
      </c>
      <c r="F125" s="314"/>
      <c r="G125" s="152" t="s">
        <v>0</v>
      </c>
      <c r="H125" s="152" t="s">
        <v>0</v>
      </c>
      <c r="I125" s="152" t="s">
        <v>0</v>
      </c>
    </row>
    <row r="126" spans="2:13" ht="91.5" customHeight="1" thickTop="1" x14ac:dyDescent="0.15">
      <c r="B126" s="755"/>
      <c r="C126" s="757"/>
      <c r="D126" s="330" t="s">
        <v>556</v>
      </c>
      <c r="E126" s="77" t="s">
        <v>555</v>
      </c>
      <c r="F126" s="77" t="s">
        <v>554</v>
      </c>
      <c r="G126" s="601" t="s">
        <v>0</v>
      </c>
      <c r="H126" s="602" t="s">
        <v>0</v>
      </c>
      <c r="I126" s="58" t="s">
        <v>0</v>
      </c>
    </row>
    <row r="127" spans="2:13" ht="190.5" customHeight="1" x14ac:dyDescent="0.15">
      <c r="B127" s="755"/>
      <c r="C127" s="757"/>
      <c r="D127" s="769" t="s">
        <v>553</v>
      </c>
      <c r="E127" s="770"/>
      <c r="F127" s="770"/>
      <c r="G127" s="78"/>
      <c r="H127" s="192"/>
      <c r="I127" s="285"/>
    </row>
    <row r="128" spans="2:13" ht="45" customHeight="1" x14ac:dyDescent="0.15">
      <c r="B128" s="755"/>
      <c r="C128" s="757"/>
      <c r="D128" s="312" t="s">
        <v>552</v>
      </c>
      <c r="E128" s="313" t="s">
        <v>551</v>
      </c>
      <c r="F128" s="313" t="s">
        <v>550</v>
      </c>
      <c r="G128" s="306" t="s">
        <v>0</v>
      </c>
      <c r="H128" s="136" t="s">
        <v>0</v>
      </c>
      <c r="I128" s="154" t="s">
        <v>0</v>
      </c>
    </row>
    <row r="129" spans="2:9" s="2" customFormat="1" ht="45" customHeight="1" x14ac:dyDescent="0.15">
      <c r="B129" s="755"/>
      <c r="C129" s="757"/>
      <c r="D129" s="155" t="s">
        <v>549</v>
      </c>
      <c r="E129" s="759" t="s">
        <v>548</v>
      </c>
      <c r="F129" s="761" t="s">
        <v>547</v>
      </c>
      <c r="G129" s="306" t="s">
        <v>0</v>
      </c>
      <c r="H129" s="136" t="s">
        <v>0</v>
      </c>
      <c r="I129" s="154" t="s">
        <v>0</v>
      </c>
    </row>
    <row r="130" spans="2:9" ht="45" customHeight="1" x14ac:dyDescent="0.15">
      <c r="B130" s="755"/>
      <c r="C130" s="757"/>
      <c r="D130" s="155" t="s">
        <v>546</v>
      </c>
      <c r="E130" s="759"/>
      <c r="F130" s="761"/>
      <c r="G130" s="306" t="s">
        <v>0</v>
      </c>
      <c r="H130" s="136" t="s">
        <v>0</v>
      </c>
      <c r="I130" s="154" t="s">
        <v>0</v>
      </c>
    </row>
    <row r="131" spans="2:9" ht="24" customHeight="1" x14ac:dyDescent="0.15">
      <c r="B131" s="755"/>
      <c r="C131" s="757"/>
      <c r="D131" s="155" t="s">
        <v>545</v>
      </c>
      <c r="E131" s="759"/>
      <c r="F131" s="761"/>
      <c r="G131" s="306" t="s">
        <v>0</v>
      </c>
      <c r="H131" s="136" t="s">
        <v>0</v>
      </c>
      <c r="I131" s="154" t="s">
        <v>0</v>
      </c>
    </row>
    <row r="132" spans="2:9" ht="53.25" customHeight="1" thickBot="1" x14ac:dyDescent="0.2">
      <c r="B132" s="755"/>
      <c r="C132" s="757"/>
      <c r="D132" s="153" t="s">
        <v>544</v>
      </c>
      <c r="E132" s="766"/>
      <c r="F132" s="767"/>
      <c r="G132" s="152" t="s">
        <v>0</v>
      </c>
      <c r="H132" s="151" t="s">
        <v>0</v>
      </c>
      <c r="I132" s="150" t="s">
        <v>0</v>
      </c>
    </row>
    <row r="133" spans="2:9" ht="35.25" customHeight="1" thickTop="1" x14ac:dyDescent="0.15">
      <c r="B133" s="768"/>
      <c r="C133" s="758"/>
      <c r="D133" s="317" t="s">
        <v>543</v>
      </c>
      <c r="E133" s="317" t="s">
        <v>542</v>
      </c>
      <c r="F133" s="317" t="s">
        <v>541</v>
      </c>
      <c r="G133" s="54" t="s">
        <v>0</v>
      </c>
      <c r="H133" s="54" t="s">
        <v>0</v>
      </c>
      <c r="I133" s="54" t="s">
        <v>0</v>
      </c>
    </row>
    <row r="134" spans="2:9" ht="33" customHeight="1" x14ac:dyDescent="0.15">
      <c r="B134" s="718">
        <v>14</v>
      </c>
      <c r="C134" s="716" t="s">
        <v>518</v>
      </c>
      <c r="D134" s="333" t="s">
        <v>540</v>
      </c>
      <c r="E134" s="333" t="s">
        <v>539</v>
      </c>
      <c r="F134" s="763" t="s">
        <v>538</v>
      </c>
      <c r="G134" s="307" t="s">
        <v>0</v>
      </c>
      <c r="H134" s="307" t="s">
        <v>0</v>
      </c>
      <c r="I134" s="307" t="s">
        <v>0</v>
      </c>
    </row>
    <row r="135" spans="2:9" ht="82.5" customHeight="1" x14ac:dyDescent="0.15">
      <c r="B135" s="728"/>
      <c r="C135" s="730"/>
      <c r="D135" s="313" t="s">
        <v>537</v>
      </c>
      <c r="E135" s="313" t="s">
        <v>536</v>
      </c>
      <c r="F135" s="763"/>
      <c r="G135" s="306" t="s">
        <v>0</v>
      </c>
      <c r="H135" s="306" t="s">
        <v>0</v>
      </c>
      <c r="I135" s="306" t="s">
        <v>0</v>
      </c>
    </row>
    <row r="136" spans="2:9" ht="79.5" customHeight="1" x14ac:dyDescent="0.15">
      <c r="B136" s="728"/>
      <c r="C136" s="730"/>
      <c r="D136" s="313" t="s">
        <v>535</v>
      </c>
      <c r="E136" s="313" t="s">
        <v>534</v>
      </c>
      <c r="F136" s="763"/>
      <c r="G136" s="306" t="s">
        <v>0</v>
      </c>
      <c r="H136" s="306" t="s">
        <v>0</v>
      </c>
      <c r="I136" s="306" t="s">
        <v>0</v>
      </c>
    </row>
    <row r="137" spans="2:9" ht="65.25" customHeight="1" x14ac:dyDescent="0.15">
      <c r="B137" s="728"/>
      <c r="C137" s="730"/>
      <c r="D137" s="72" t="s">
        <v>533</v>
      </c>
      <c r="E137" s="72" t="s">
        <v>532</v>
      </c>
      <c r="F137" s="763"/>
      <c r="G137" s="43" t="s">
        <v>0</v>
      </c>
      <c r="H137" s="43" t="s">
        <v>0</v>
      </c>
      <c r="I137" s="43" t="s">
        <v>0</v>
      </c>
    </row>
    <row r="138" spans="2:9" ht="29.25" customHeight="1" x14ac:dyDescent="0.15">
      <c r="B138" s="728"/>
      <c r="C138" s="730"/>
      <c r="D138" s="77" t="s">
        <v>531</v>
      </c>
      <c r="E138" s="77" t="s">
        <v>523</v>
      </c>
      <c r="F138" s="763"/>
      <c r="G138" s="78" t="s">
        <v>0</v>
      </c>
      <c r="H138" s="78" t="s">
        <v>0</v>
      </c>
      <c r="I138" s="78" t="s">
        <v>0</v>
      </c>
    </row>
    <row r="139" spans="2:9" ht="88.5" customHeight="1" x14ac:dyDescent="0.15">
      <c r="B139" s="728"/>
      <c r="C139" s="730"/>
      <c r="D139" s="313" t="s">
        <v>530</v>
      </c>
      <c r="E139" s="313" t="s">
        <v>529</v>
      </c>
      <c r="F139" s="763"/>
      <c r="G139" s="306" t="s">
        <v>0</v>
      </c>
      <c r="H139" s="306" t="s">
        <v>0</v>
      </c>
      <c r="I139" s="306" t="s">
        <v>0</v>
      </c>
    </row>
    <row r="140" spans="2:9" ht="59.25" customHeight="1" x14ac:dyDescent="0.15">
      <c r="B140" s="728"/>
      <c r="C140" s="730"/>
      <c r="D140" s="72" t="s">
        <v>528</v>
      </c>
      <c r="E140" s="72" t="s">
        <v>527</v>
      </c>
      <c r="F140" s="763"/>
      <c r="G140" s="43" t="s">
        <v>0</v>
      </c>
      <c r="H140" s="43" t="s">
        <v>0</v>
      </c>
      <c r="I140" s="43" t="s">
        <v>0</v>
      </c>
    </row>
    <row r="141" spans="2:9" ht="42.75" customHeight="1" x14ac:dyDescent="0.15">
      <c r="B141" s="728"/>
      <c r="C141" s="730"/>
      <c r="D141" s="72" t="s">
        <v>526</v>
      </c>
      <c r="E141" s="72" t="s">
        <v>525</v>
      </c>
      <c r="F141" s="763"/>
      <c r="G141" s="732" t="s">
        <v>0</v>
      </c>
      <c r="H141" s="732" t="s">
        <v>0</v>
      </c>
      <c r="I141" s="732" t="s">
        <v>0</v>
      </c>
    </row>
    <row r="142" spans="2:9" ht="105.75" customHeight="1" x14ac:dyDescent="0.15">
      <c r="B142" s="728"/>
      <c r="C142" s="730"/>
      <c r="D142" s="77" t="s">
        <v>524</v>
      </c>
      <c r="E142" s="77" t="s">
        <v>523</v>
      </c>
      <c r="F142" s="763"/>
      <c r="G142" s="732"/>
      <c r="H142" s="732"/>
      <c r="I142" s="732"/>
    </row>
    <row r="143" spans="2:9" ht="40.5" customHeight="1" x14ac:dyDescent="0.15">
      <c r="B143" s="728"/>
      <c r="C143" s="730"/>
      <c r="D143" s="313" t="s">
        <v>522</v>
      </c>
      <c r="E143" s="313" t="s">
        <v>521</v>
      </c>
      <c r="F143" s="6"/>
      <c r="G143" s="306" t="s">
        <v>0</v>
      </c>
      <c r="H143" s="306" t="s">
        <v>0</v>
      </c>
      <c r="I143" s="306" t="s">
        <v>0</v>
      </c>
    </row>
    <row r="144" spans="2:9" ht="77.25" customHeight="1" x14ac:dyDescent="0.15">
      <c r="B144" s="744"/>
      <c r="C144" s="737"/>
      <c r="D144" s="131" t="s">
        <v>520</v>
      </c>
      <c r="E144" s="131" t="s">
        <v>519</v>
      </c>
      <c r="F144" s="76"/>
      <c r="G144" s="60" t="s">
        <v>0</v>
      </c>
      <c r="H144" s="60" t="s">
        <v>0</v>
      </c>
      <c r="I144" s="60" t="s">
        <v>0</v>
      </c>
    </row>
    <row r="145" spans="2:9" ht="89.25" customHeight="1" x14ac:dyDescent="0.15">
      <c r="B145" s="727">
        <v>14</v>
      </c>
      <c r="C145" s="729" t="s">
        <v>518</v>
      </c>
      <c r="D145" s="322" t="s">
        <v>517</v>
      </c>
      <c r="E145" s="322" t="s">
        <v>516</v>
      </c>
      <c r="F145" s="74"/>
      <c r="G145" s="73" t="s">
        <v>0</v>
      </c>
      <c r="H145" s="73" t="s">
        <v>0</v>
      </c>
      <c r="I145" s="73" t="s">
        <v>0</v>
      </c>
    </row>
    <row r="146" spans="2:9" ht="99.75" customHeight="1" x14ac:dyDescent="0.15">
      <c r="B146" s="728"/>
      <c r="C146" s="730"/>
      <c r="D146" s="313" t="s">
        <v>515</v>
      </c>
      <c r="E146" s="313" t="s">
        <v>514</v>
      </c>
      <c r="F146" s="6"/>
      <c r="G146" s="306" t="s">
        <v>0</v>
      </c>
      <c r="H146" s="306" t="s">
        <v>0</v>
      </c>
      <c r="I146" s="306" t="s">
        <v>0</v>
      </c>
    </row>
    <row r="147" spans="2:9" ht="45" customHeight="1" x14ac:dyDescent="0.15">
      <c r="B147" s="744"/>
      <c r="C147" s="737"/>
      <c r="D147" s="131" t="s">
        <v>513</v>
      </c>
      <c r="E147" s="131" t="s">
        <v>512</v>
      </c>
      <c r="F147" s="76"/>
      <c r="G147" s="60" t="s">
        <v>0</v>
      </c>
      <c r="H147" s="60" t="s">
        <v>0</v>
      </c>
      <c r="I147" s="60" t="s">
        <v>0</v>
      </c>
    </row>
    <row r="148" spans="2:9" ht="63.75" customHeight="1" x14ac:dyDescent="0.15">
      <c r="B148" s="771" t="s">
        <v>511</v>
      </c>
      <c r="C148" s="736" t="s">
        <v>510</v>
      </c>
      <c r="D148" s="74" t="s">
        <v>509</v>
      </c>
      <c r="E148" s="74" t="s">
        <v>508</v>
      </c>
      <c r="F148" s="74" t="s">
        <v>1369</v>
      </c>
      <c r="G148" s="12" t="s">
        <v>0</v>
      </c>
      <c r="H148" s="149" t="s">
        <v>0</v>
      </c>
      <c r="I148" s="149" t="s">
        <v>0</v>
      </c>
    </row>
    <row r="149" spans="2:9" ht="33" customHeight="1" x14ac:dyDescent="0.15">
      <c r="B149" s="772"/>
      <c r="C149" s="731"/>
      <c r="D149" s="77" t="s">
        <v>507</v>
      </c>
      <c r="E149" s="77" t="s">
        <v>503</v>
      </c>
      <c r="F149" s="6"/>
      <c r="G149" s="78" t="s">
        <v>0</v>
      </c>
      <c r="H149" s="148" t="s">
        <v>0</v>
      </c>
      <c r="I149" s="148" t="s">
        <v>0</v>
      </c>
    </row>
    <row r="150" spans="2:9" ht="39.75" customHeight="1" x14ac:dyDescent="0.15">
      <c r="B150" s="772"/>
      <c r="C150" s="731"/>
      <c r="D150" s="84" t="s">
        <v>506</v>
      </c>
      <c r="E150" s="72" t="s">
        <v>505</v>
      </c>
      <c r="F150" s="6"/>
      <c r="G150" s="14" t="s">
        <v>0</v>
      </c>
      <c r="H150" s="142" t="s">
        <v>0</v>
      </c>
      <c r="I150" s="142" t="s">
        <v>0</v>
      </c>
    </row>
    <row r="151" spans="2:9" ht="79.5" customHeight="1" x14ac:dyDescent="0.15">
      <c r="B151" s="772"/>
      <c r="C151" s="731"/>
      <c r="D151" s="147" t="s">
        <v>504</v>
      </c>
      <c r="E151" s="146" t="s">
        <v>503</v>
      </c>
      <c r="F151" s="6"/>
      <c r="G151" s="14" t="s">
        <v>0</v>
      </c>
      <c r="H151" s="142" t="s">
        <v>0</v>
      </c>
      <c r="I151" s="142" t="s">
        <v>0</v>
      </c>
    </row>
    <row r="152" spans="2:9" ht="48" customHeight="1" x14ac:dyDescent="0.15">
      <c r="B152" s="772"/>
      <c r="C152" s="731"/>
      <c r="D152" s="84" t="s">
        <v>502</v>
      </c>
      <c r="E152" s="143" t="s">
        <v>501</v>
      </c>
      <c r="F152" s="6"/>
      <c r="G152" s="145" t="s">
        <v>0</v>
      </c>
      <c r="H152" s="144" t="s">
        <v>0</v>
      </c>
      <c r="I152" s="144" t="s">
        <v>0</v>
      </c>
    </row>
    <row r="153" spans="2:9" ht="48" customHeight="1" x14ac:dyDescent="0.15">
      <c r="B153" s="772"/>
      <c r="C153" s="731"/>
      <c r="D153" s="313" t="s">
        <v>500</v>
      </c>
      <c r="E153" s="139" t="s">
        <v>499</v>
      </c>
      <c r="F153" s="6"/>
      <c r="G153" s="136" t="s">
        <v>0</v>
      </c>
      <c r="H153" s="95" t="s">
        <v>0</v>
      </c>
      <c r="I153" s="95" t="s">
        <v>0</v>
      </c>
    </row>
    <row r="154" spans="2:9" ht="48" customHeight="1" x14ac:dyDescent="0.15">
      <c r="B154" s="772"/>
      <c r="C154" s="731"/>
      <c r="D154" s="84" t="s">
        <v>498</v>
      </c>
      <c r="E154" s="143" t="s">
        <v>497</v>
      </c>
      <c r="F154" s="6"/>
      <c r="G154" s="14" t="s">
        <v>0</v>
      </c>
      <c r="H154" s="142" t="s">
        <v>0</v>
      </c>
      <c r="I154" s="142" t="s">
        <v>0</v>
      </c>
    </row>
    <row r="155" spans="2:9" ht="48" customHeight="1" x14ac:dyDescent="0.15">
      <c r="B155" s="772"/>
      <c r="C155" s="731"/>
      <c r="D155" s="313" t="s">
        <v>496</v>
      </c>
      <c r="E155" s="139" t="s">
        <v>495</v>
      </c>
      <c r="F155" s="6"/>
      <c r="G155" s="136" t="s">
        <v>0</v>
      </c>
      <c r="H155" s="95" t="s">
        <v>0</v>
      </c>
      <c r="I155" s="95" t="s">
        <v>0</v>
      </c>
    </row>
    <row r="156" spans="2:9" ht="40.5" customHeight="1" x14ac:dyDescent="0.15">
      <c r="B156" s="772"/>
      <c r="C156" s="731"/>
      <c r="D156" s="72" t="s">
        <v>494</v>
      </c>
      <c r="E156" s="72" t="s">
        <v>493</v>
      </c>
      <c r="F156" s="6"/>
      <c r="G156" s="43" t="s">
        <v>0</v>
      </c>
      <c r="H156" s="141" t="s">
        <v>0</v>
      </c>
      <c r="I156" s="141" t="s">
        <v>0</v>
      </c>
    </row>
    <row r="157" spans="2:9" ht="48" customHeight="1" x14ac:dyDescent="0.15">
      <c r="B157" s="773"/>
      <c r="C157" s="734"/>
      <c r="D157" s="131" t="s">
        <v>492</v>
      </c>
      <c r="E157" s="131" t="s">
        <v>491</v>
      </c>
      <c r="F157" s="76"/>
      <c r="G157" s="137" t="s">
        <v>0</v>
      </c>
      <c r="H157" s="94" t="s">
        <v>0</v>
      </c>
      <c r="I157" s="94" t="s">
        <v>0</v>
      </c>
    </row>
    <row r="158" spans="2:9" ht="63.75" customHeight="1" x14ac:dyDescent="0.15">
      <c r="B158" s="774" t="s">
        <v>474</v>
      </c>
      <c r="C158" s="729" t="s">
        <v>490</v>
      </c>
      <c r="D158" s="74" t="s">
        <v>489</v>
      </c>
      <c r="E158" s="74" t="s">
        <v>488</v>
      </c>
      <c r="F158" s="74" t="s">
        <v>1370</v>
      </c>
      <c r="G158" s="12" t="s">
        <v>0</v>
      </c>
      <c r="H158" s="12" t="s">
        <v>0</v>
      </c>
      <c r="I158" s="12" t="s">
        <v>0</v>
      </c>
    </row>
    <row r="159" spans="2:9" ht="45" customHeight="1" x14ac:dyDescent="0.15">
      <c r="B159" s="755"/>
      <c r="C159" s="730"/>
      <c r="D159" s="313" t="s">
        <v>487</v>
      </c>
      <c r="E159" s="313" t="s">
        <v>486</v>
      </c>
      <c r="F159" s="6"/>
      <c r="G159" s="306" t="s">
        <v>0</v>
      </c>
      <c r="H159" s="306" t="s">
        <v>0</v>
      </c>
      <c r="I159" s="306" t="s">
        <v>0</v>
      </c>
    </row>
    <row r="160" spans="2:9" ht="60" customHeight="1" x14ac:dyDescent="0.15">
      <c r="B160" s="755"/>
      <c r="C160" s="730"/>
      <c r="D160" s="313" t="s">
        <v>485</v>
      </c>
      <c r="E160" s="313" t="s">
        <v>484</v>
      </c>
      <c r="F160" s="6"/>
      <c r="G160" s="78" t="s">
        <v>0</v>
      </c>
      <c r="H160" s="78" t="s">
        <v>0</v>
      </c>
      <c r="I160" s="78" t="s">
        <v>0</v>
      </c>
    </row>
    <row r="161" spans="2:9" ht="40.15" customHeight="1" x14ac:dyDescent="0.15">
      <c r="B161" s="755"/>
      <c r="C161" s="730"/>
      <c r="D161" s="84" t="s">
        <v>483</v>
      </c>
      <c r="E161" s="6" t="s">
        <v>482</v>
      </c>
      <c r="F161" s="6"/>
      <c r="G161" s="78" t="s">
        <v>0</v>
      </c>
      <c r="H161" s="306" t="s">
        <v>0</v>
      </c>
      <c r="I161" s="306" t="s">
        <v>0</v>
      </c>
    </row>
    <row r="162" spans="2:9" ht="40.15" customHeight="1" x14ac:dyDescent="0.15">
      <c r="B162" s="755"/>
      <c r="C162" s="730"/>
      <c r="D162" s="313" t="s">
        <v>481</v>
      </c>
      <c r="E162" s="140" t="s">
        <v>480</v>
      </c>
      <c r="F162" s="6"/>
      <c r="G162" s="78" t="s">
        <v>0</v>
      </c>
      <c r="H162" s="78" t="s">
        <v>0</v>
      </c>
      <c r="I162" s="78" t="s">
        <v>0</v>
      </c>
    </row>
    <row r="163" spans="2:9" ht="40.15" customHeight="1" x14ac:dyDescent="0.15">
      <c r="B163" s="755"/>
      <c r="C163" s="730"/>
      <c r="D163" s="84" t="s">
        <v>479</v>
      </c>
      <c r="E163" s="72" t="s">
        <v>478</v>
      </c>
      <c r="F163" s="6"/>
      <c r="G163" s="14" t="s">
        <v>0</v>
      </c>
      <c r="H163" s="18" t="s">
        <v>0</v>
      </c>
      <c r="I163" s="18" t="s">
        <v>0</v>
      </c>
    </row>
    <row r="164" spans="2:9" ht="40.15" customHeight="1" x14ac:dyDescent="0.15">
      <c r="B164" s="755"/>
      <c r="C164" s="730"/>
      <c r="D164" s="622" t="s">
        <v>1258</v>
      </c>
      <c r="E164" s="139" t="s">
        <v>477</v>
      </c>
      <c r="F164" s="6"/>
      <c r="G164" s="136" t="s">
        <v>0</v>
      </c>
      <c r="H164" s="306" t="s">
        <v>0</v>
      </c>
      <c r="I164" s="306" t="s">
        <v>0</v>
      </c>
    </row>
    <row r="165" spans="2:9" ht="36.75" customHeight="1" x14ac:dyDescent="0.15">
      <c r="B165" s="755"/>
      <c r="C165" s="730"/>
      <c r="D165" s="592" t="s">
        <v>476</v>
      </c>
      <c r="E165" s="72" t="s">
        <v>475</v>
      </c>
      <c r="F165" s="6"/>
      <c r="G165" s="591" t="s">
        <v>0</v>
      </c>
      <c r="H165" s="591" t="s">
        <v>0</v>
      </c>
      <c r="I165" s="591" t="s">
        <v>0</v>
      </c>
    </row>
    <row r="166" spans="2:9" ht="40.15" customHeight="1" x14ac:dyDescent="0.15">
      <c r="B166" s="768"/>
      <c r="C166" s="717"/>
      <c r="D166" s="593" t="s">
        <v>473</v>
      </c>
      <c r="E166" s="593" t="s">
        <v>472</v>
      </c>
      <c r="F166" s="593"/>
      <c r="G166" s="133" t="s">
        <v>0</v>
      </c>
      <c r="H166" s="54" t="s">
        <v>0</v>
      </c>
      <c r="I166" s="54" t="s">
        <v>0</v>
      </c>
    </row>
    <row r="167" spans="2:9" ht="36.75" customHeight="1" x14ac:dyDescent="0.15">
      <c r="B167" s="754" t="s">
        <v>463</v>
      </c>
      <c r="C167" s="716" t="s">
        <v>471</v>
      </c>
      <c r="D167" s="104" t="s">
        <v>470</v>
      </c>
      <c r="E167" s="102" t="s">
        <v>469</v>
      </c>
      <c r="F167" s="749" t="s">
        <v>1371</v>
      </c>
      <c r="G167" s="14" t="s">
        <v>0</v>
      </c>
      <c r="H167" s="18" t="s">
        <v>0</v>
      </c>
      <c r="I167" s="18" t="s">
        <v>0</v>
      </c>
    </row>
    <row r="168" spans="2:9" ht="36.75" customHeight="1" x14ac:dyDescent="0.15">
      <c r="B168" s="755"/>
      <c r="C168" s="730"/>
      <c r="D168" s="77" t="s">
        <v>468</v>
      </c>
      <c r="E168" s="356" t="s">
        <v>467</v>
      </c>
      <c r="F168" s="749"/>
      <c r="G168" s="43" t="s">
        <v>0</v>
      </c>
      <c r="H168" s="43" t="s">
        <v>0</v>
      </c>
      <c r="I168" s="43" t="s">
        <v>0</v>
      </c>
    </row>
    <row r="169" spans="2:9" ht="72.75" customHeight="1" x14ac:dyDescent="0.15">
      <c r="B169" s="755"/>
      <c r="C169" s="730"/>
      <c r="D169" s="313" t="s">
        <v>466</v>
      </c>
      <c r="E169" s="72" t="s">
        <v>449</v>
      </c>
      <c r="F169" s="749"/>
      <c r="G169" s="136" t="s">
        <v>0</v>
      </c>
      <c r="H169" s="306" t="s">
        <v>0</v>
      </c>
      <c r="I169" s="306" t="s">
        <v>0</v>
      </c>
    </row>
    <row r="170" spans="2:9" ht="69.75" customHeight="1" x14ac:dyDescent="0.15">
      <c r="B170" s="755"/>
      <c r="C170" s="730"/>
      <c r="D170" s="313" t="s">
        <v>448</v>
      </c>
      <c r="E170" s="134" t="s">
        <v>447</v>
      </c>
      <c r="F170" s="749"/>
      <c r="G170" s="136" t="s">
        <v>0</v>
      </c>
      <c r="H170" s="306" t="s">
        <v>0</v>
      </c>
      <c r="I170" s="306" t="s">
        <v>0</v>
      </c>
    </row>
    <row r="171" spans="2:9" ht="45" customHeight="1" x14ac:dyDescent="0.15">
      <c r="B171" s="755"/>
      <c r="C171" s="730"/>
      <c r="D171" s="313" t="s">
        <v>446</v>
      </c>
      <c r="E171" s="313" t="s">
        <v>445</v>
      </c>
      <c r="F171" s="763"/>
      <c r="G171" s="136" t="s">
        <v>0</v>
      </c>
      <c r="H171" s="306" t="s">
        <v>0</v>
      </c>
      <c r="I171" s="306" t="s">
        <v>0</v>
      </c>
    </row>
    <row r="172" spans="2:9" ht="85.5" customHeight="1" x14ac:dyDescent="0.15">
      <c r="B172" s="755"/>
      <c r="C172" s="730"/>
      <c r="D172" s="313" t="s">
        <v>443</v>
      </c>
      <c r="E172" s="313" t="s">
        <v>442</v>
      </c>
      <c r="F172" s="741"/>
      <c r="G172" s="136" t="s">
        <v>0</v>
      </c>
      <c r="H172" s="306" t="s">
        <v>0</v>
      </c>
      <c r="I172" s="306" t="s">
        <v>0</v>
      </c>
    </row>
    <row r="173" spans="2:9" ht="57" customHeight="1" x14ac:dyDescent="0.15">
      <c r="B173" s="755"/>
      <c r="C173" s="730"/>
      <c r="D173" s="313" t="s">
        <v>465</v>
      </c>
      <c r="E173" s="313" t="s">
        <v>440</v>
      </c>
      <c r="F173" s="749"/>
      <c r="G173" s="136" t="s">
        <v>0</v>
      </c>
      <c r="H173" s="306" t="s">
        <v>0</v>
      </c>
      <c r="I173" s="306" t="s">
        <v>0</v>
      </c>
    </row>
    <row r="174" spans="2:9" ht="32.25" customHeight="1" x14ac:dyDescent="0.15">
      <c r="B174" s="755"/>
      <c r="C174" s="730"/>
      <c r="D174" s="313" t="s">
        <v>464</v>
      </c>
      <c r="E174" s="313" t="s">
        <v>438</v>
      </c>
      <c r="F174" s="749"/>
      <c r="G174" s="306" t="s">
        <v>0</v>
      </c>
      <c r="H174" s="306" t="s">
        <v>0</v>
      </c>
      <c r="I174" s="306" t="s">
        <v>0</v>
      </c>
    </row>
    <row r="175" spans="2:9" ht="57" customHeight="1" x14ac:dyDescent="0.15">
      <c r="B175" s="768"/>
      <c r="C175" s="717"/>
      <c r="D175" s="628" t="s">
        <v>1259</v>
      </c>
      <c r="E175" s="340" t="s">
        <v>437</v>
      </c>
      <c r="F175" s="749"/>
      <c r="G175" s="96" t="s">
        <v>0</v>
      </c>
      <c r="H175" s="96" t="s">
        <v>0</v>
      </c>
      <c r="I175" s="96" t="s">
        <v>0</v>
      </c>
    </row>
    <row r="176" spans="2:9" ht="44.25" customHeight="1" x14ac:dyDescent="0.15">
      <c r="B176" s="754" t="s">
        <v>463</v>
      </c>
      <c r="C176" s="716" t="s">
        <v>444</v>
      </c>
      <c r="D176" s="104" t="s">
        <v>462</v>
      </c>
      <c r="E176" s="127" t="s">
        <v>461</v>
      </c>
      <c r="F176" s="716" t="s">
        <v>1372</v>
      </c>
      <c r="G176" s="53" t="s">
        <v>0</v>
      </c>
      <c r="H176" s="46" t="s">
        <v>0</v>
      </c>
      <c r="I176" s="46" t="s">
        <v>0</v>
      </c>
    </row>
    <row r="177" spans="2:9" ht="44.25" customHeight="1" x14ac:dyDescent="0.15">
      <c r="B177" s="755"/>
      <c r="C177" s="730"/>
      <c r="D177" s="77" t="s">
        <v>460</v>
      </c>
      <c r="E177" s="596" t="s">
        <v>459</v>
      </c>
      <c r="F177" s="730"/>
      <c r="G177" s="43" t="s">
        <v>0</v>
      </c>
      <c r="H177" s="43" t="s">
        <v>0</v>
      </c>
      <c r="I177" s="43" t="s">
        <v>0</v>
      </c>
    </row>
    <row r="178" spans="2:9" ht="64.5" customHeight="1" x14ac:dyDescent="0.15">
      <c r="B178" s="755"/>
      <c r="C178" s="730"/>
      <c r="D178" s="592" t="s">
        <v>458</v>
      </c>
      <c r="E178" s="72" t="s">
        <v>457</v>
      </c>
      <c r="F178" s="730"/>
      <c r="G178" s="136" t="s">
        <v>0</v>
      </c>
      <c r="H178" s="591" t="s">
        <v>0</v>
      </c>
      <c r="I178" s="591" t="s">
        <v>0</v>
      </c>
    </row>
    <row r="179" spans="2:9" ht="56.25" customHeight="1" x14ac:dyDescent="0.15">
      <c r="B179" s="755"/>
      <c r="C179" s="730"/>
      <c r="D179" s="592" t="s">
        <v>456</v>
      </c>
      <c r="E179" s="72" t="s">
        <v>455</v>
      </c>
      <c r="F179" s="730"/>
      <c r="G179" s="136" t="s">
        <v>0</v>
      </c>
      <c r="H179" s="591" t="s">
        <v>0</v>
      </c>
      <c r="I179" s="591" t="s">
        <v>0</v>
      </c>
    </row>
    <row r="180" spans="2:9" ht="63" customHeight="1" x14ac:dyDescent="0.15">
      <c r="B180" s="755"/>
      <c r="C180" s="730"/>
      <c r="D180" s="592" t="s">
        <v>454</v>
      </c>
      <c r="E180" s="72" t="s">
        <v>453</v>
      </c>
      <c r="F180" s="730"/>
      <c r="G180" s="136" t="s">
        <v>0</v>
      </c>
      <c r="H180" s="591" t="s">
        <v>0</v>
      </c>
      <c r="I180" s="591" t="s">
        <v>0</v>
      </c>
    </row>
    <row r="181" spans="2:9" ht="55.5" customHeight="1" x14ac:dyDescent="0.15">
      <c r="B181" s="755"/>
      <c r="C181" s="730"/>
      <c r="D181" s="77" t="s">
        <v>452</v>
      </c>
      <c r="E181" s="72" t="s">
        <v>451</v>
      </c>
      <c r="F181" s="730"/>
      <c r="G181" s="136" t="s">
        <v>0</v>
      </c>
      <c r="H181" s="591" t="s">
        <v>0</v>
      </c>
      <c r="I181" s="591" t="s">
        <v>0</v>
      </c>
    </row>
    <row r="182" spans="2:9" ht="66.75" customHeight="1" x14ac:dyDescent="0.15">
      <c r="B182" s="755"/>
      <c r="C182" s="730"/>
      <c r="D182" s="592" t="s">
        <v>450</v>
      </c>
      <c r="E182" s="72" t="s">
        <v>449</v>
      </c>
      <c r="F182" s="730"/>
      <c r="G182" s="136" t="s">
        <v>0</v>
      </c>
      <c r="H182" s="591" t="s">
        <v>0</v>
      </c>
      <c r="I182" s="591" t="s">
        <v>0</v>
      </c>
    </row>
    <row r="183" spans="2:9" ht="66.75" customHeight="1" x14ac:dyDescent="0.15">
      <c r="B183" s="755"/>
      <c r="C183" s="730"/>
      <c r="D183" s="592" t="s">
        <v>448</v>
      </c>
      <c r="E183" s="134" t="s">
        <v>447</v>
      </c>
      <c r="F183" s="730"/>
      <c r="G183" s="136" t="s">
        <v>0</v>
      </c>
      <c r="H183" s="591" t="s">
        <v>0</v>
      </c>
      <c r="I183" s="591" t="s">
        <v>0</v>
      </c>
    </row>
    <row r="184" spans="2:9" ht="53.25" customHeight="1" x14ac:dyDescent="0.15">
      <c r="B184" s="755"/>
      <c r="C184" s="730"/>
      <c r="D184" s="592" t="s">
        <v>446</v>
      </c>
      <c r="E184" s="72" t="s">
        <v>445</v>
      </c>
      <c r="F184" s="730"/>
      <c r="G184" s="136" t="s">
        <v>0</v>
      </c>
      <c r="H184" s="591" t="s">
        <v>0</v>
      </c>
      <c r="I184" s="591" t="s">
        <v>0</v>
      </c>
    </row>
    <row r="185" spans="2:9" ht="85.5" customHeight="1" x14ac:dyDescent="0.15">
      <c r="B185" s="755"/>
      <c r="C185" s="730"/>
      <c r="D185" s="77" t="s">
        <v>443</v>
      </c>
      <c r="E185" s="77" t="s">
        <v>442</v>
      </c>
      <c r="F185" s="730"/>
      <c r="G185" s="192" t="s">
        <v>0</v>
      </c>
      <c r="H185" s="78" t="s">
        <v>0</v>
      </c>
      <c r="I185" s="78" t="s">
        <v>0</v>
      </c>
    </row>
    <row r="186" spans="2:9" ht="60.75" customHeight="1" x14ac:dyDescent="0.15">
      <c r="B186" s="755"/>
      <c r="C186" s="730"/>
      <c r="D186" s="313" t="s">
        <v>441</v>
      </c>
      <c r="E186" s="313" t="s">
        <v>440</v>
      </c>
      <c r="F186" s="730"/>
      <c r="G186" s="136" t="s">
        <v>0</v>
      </c>
      <c r="H186" s="306" t="s">
        <v>0</v>
      </c>
      <c r="I186" s="306" t="s">
        <v>0</v>
      </c>
    </row>
    <row r="187" spans="2:9" ht="38.25" customHeight="1" x14ac:dyDescent="0.15">
      <c r="B187" s="755"/>
      <c r="C187" s="730"/>
      <c r="D187" s="313" t="s">
        <v>439</v>
      </c>
      <c r="E187" s="313" t="s">
        <v>438</v>
      </c>
      <c r="F187" s="730"/>
      <c r="G187" s="306" t="s">
        <v>0</v>
      </c>
      <c r="H187" s="306" t="s">
        <v>0</v>
      </c>
      <c r="I187" s="306" t="s">
        <v>0</v>
      </c>
    </row>
    <row r="188" spans="2:9" ht="39.75" customHeight="1" x14ac:dyDescent="0.15">
      <c r="B188" s="768"/>
      <c r="C188" s="717"/>
      <c r="D188" s="628" t="s">
        <v>1259</v>
      </c>
      <c r="E188" s="340" t="s">
        <v>437</v>
      </c>
      <c r="F188" s="717"/>
      <c r="G188" s="96" t="s">
        <v>0</v>
      </c>
      <c r="H188" s="96" t="s">
        <v>0</v>
      </c>
      <c r="I188" s="96" t="s">
        <v>0</v>
      </c>
    </row>
    <row r="189" spans="2:9" ht="75" customHeight="1" x14ac:dyDescent="0.15">
      <c r="B189" s="323">
        <v>17</v>
      </c>
      <c r="C189" s="318" t="s">
        <v>436</v>
      </c>
      <c r="D189" s="119" t="s">
        <v>435</v>
      </c>
      <c r="E189" s="128" t="s">
        <v>434</v>
      </c>
      <c r="F189" s="328" t="s">
        <v>433</v>
      </c>
      <c r="G189" s="51" t="s">
        <v>0</v>
      </c>
      <c r="H189" s="320" t="s">
        <v>0</v>
      </c>
      <c r="I189" s="320" t="s">
        <v>0</v>
      </c>
    </row>
    <row r="190" spans="2:9" ht="96" customHeight="1" x14ac:dyDescent="0.15">
      <c r="B190" s="748">
        <v>18</v>
      </c>
      <c r="C190" s="731" t="s">
        <v>432</v>
      </c>
      <c r="D190" s="331" t="s">
        <v>431</v>
      </c>
      <c r="E190" s="135" t="s">
        <v>430</v>
      </c>
      <c r="F190" s="331" t="s">
        <v>429</v>
      </c>
      <c r="G190" s="46" t="s">
        <v>0</v>
      </c>
      <c r="H190" s="46" t="s">
        <v>0</v>
      </c>
      <c r="I190" s="46" t="s">
        <v>0</v>
      </c>
    </row>
    <row r="191" spans="2:9" ht="55.5" customHeight="1" x14ac:dyDescent="0.15">
      <c r="B191" s="748"/>
      <c r="C191" s="731"/>
      <c r="D191" s="72" t="s">
        <v>428</v>
      </c>
      <c r="E191" s="72" t="s">
        <v>427</v>
      </c>
      <c r="F191" s="72" t="s">
        <v>426</v>
      </c>
      <c r="G191" s="43" t="s">
        <v>0</v>
      </c>
      <c r="H191" s="43" t="s">
        <v>0</v>
      </c>
      <c r="I191" s="43" t="s">
        <v>0</v>
      </c>
    </row>
    <row r="192" spans="2:9" ht="45" customHeight="1" x14ac:dyDescent="0.15">
      <c r="B192" s="748"/>
      <c r="C192" s="731"/>
      <c r="D192" s="77" t="s">
        <v>425</v>
      </c>
      <c r="E192" s="77" t="s">
        <v>424</v>
      </c>
      <c r="F192" s="77" t="s">
        <v>423</v>
      </c>
      <c r="G192" s="78" t="s">
        <v>0</v>
      </c>
      <c r="H192" s="78" t="s">
        <v>0</v>
      </c>
      <c r="I192" s="78" t="s">
        <v>0</v>
      </c>
    </row>
    <row r="193" spans="2:9" ht="50.25" customHeight="1" x14ac:dyDescent="0.15">
      <c r="B193" s="748"/>
      <c r="C193" s="731"/>
      <c r="D193" s="313" t="s">
        <v>422</v>
      </c>
      <c r="E193" s="313" t="s">
        <v>421</v>
      </c>
      <c r="F193" s="313"/>
      <c r="G193" s="306" t="s">
        <v>0</v>
      </c>
      <c r="H193" s="306" t="s">
        <v>0</v>
      </c>
      <c r="I193" s="306" t="s">
        <v>0</v>
      </c>
    </row>
    <row r="194" spans="2:9" ht="55.5" customHeight="1" x14ac:dyDescent="0.15">
      <c r="B194" s="748"/>
      <c r="C194" s="731"/>
      <c r="D194" s="134" t="s">
        <v>420</v>
      </c>
      <c r="E194" s="134" t="s">
        <v>419</v>
      </c>
      <c r="F194" s="134"/>
      <c r="G194" s="44" t="s">
        <v>0</v>
      </c>
      <c r="H194" s="44" t="s">
        <v>0</v>
      </c>
      <c r="I194" s="44" t="s">
        <v>0</v>
      </c>
    </row>
    <row r="195" spans="2:9" ht="75" customHeight="1" x14ac:dyDescent="0.15">
      <c r="B195" s="748"/>
      <c r="C195" s="731"/>
      <c r="D195" s="6" t="s">
        <v>418</v>
      </c>
      <c r="E195" s="6" t="s">
        <v>417</v>
      </c>
      <c r="F195" s="6"/>
      <c r="G195" s="18" t="s">
        <v>0</v>
      </c>
      <c r="H195" s="18" t="s">
        <v>0</v>
      </c>
      <c r="I195" s="18" t="s">
        <v>0</v>
      </c>
    </row>
    <row r="196" spans="2:9" ht="44.45" customHeight="1" x14ac:dyDescent="0.15">
      <c r="B196" s="748">
        <v>19</v>
      </c>
      <c r="C196" s="731" t="s">
        <v>416</v>
      </c>
      <c r="D196" s="331" t="s">
        <v>415</v>
      </c>
      <c r="E196" s="331" t="s">
        <v>414</v>
      </c>
      <c r="F196" s="749" t="s">
        <v>413</v>
      </c>
      <c r="G196" s="46" t="s">
        <v>0</v>
      </c>
      <c r="H196" s="46" t="s">
        <v>0</v>
      </c>
      <c r="I196" s="46" t="s">
        <v>0</v>
      </c>
    </row>
    <row r="197" spans="2:9" ht="67.5" customHeight="1" x14ac:dyDescent="0.15">
      <c r="B197" s="748"/>
      <c r="C197" s="731"/>
      <c r="D197" s="317" t="s">
        <v>412</v>
      </c>
      <c r="E197" s="317" t="s">
        <v>411</v>
      </c>
      <c r="F197" s="749"/>
      <c r="G197" s="54" t="s">
        <v>0</v>
      </c>
      <c r="H197" s="54" t="s">
        <v>0</v>
      </c>
      <c r="I197" s="54" t="s">
        <v>0</v>
      </c>
    </row>
    <row r="198" spans="2:9" ht="67.5" customHeight="1" x14ac:dyDescent="0.15">
      <c r="B198" s="323">
        <v>20</v>
      </c>
      <c r="C198" s="204" t="s">
        <v>410</v>
      </c>
      <c r="D198" s="208" t="s">
        <v>409</v>
      </c>
      <c r="E198" s="209" t="s">
        <v>408</v>
      </c>
      <c r="F198" s="228" t="s">
        <v>407</v>
      </c>
      <c r="G198" s="133" t="s">
        <v>0</v>
      </c>
      <c r="H198" s="54" t="s">
        <v>0</v>
      </c>
      <c r="I198" s="54" t="s">
        <v>0</v>
      </c>
    </row>
    <row r="199" spans="2:9" ht="67.5" customHeight="1" x14ac:dyDescent="0.15">
      <c r="B199" s="323">
        <v>21</v>
      </c>
      <c r="C199" s="204" t="s">
        <v>406</v>
      </c>
      <c r="D199" s="208" t="s">
        <v>405</v>
      </c>
      <c r="E199" s="209" t="s">
        <v>404</v>
      </c>
      <c r="F199" s="228" t="s">
        <v>74</v>
      </c>
      <c r="G199" s="133" t="s">
        <v>0</v>
      </c>
      <c r="H199" s="54" t="s">
        <v>0</v>
      </c>
      <c r="I199" s="54" t="s">
        <v>0</v>
      </c>
    </row>
    <row r="200" spans="2:9" ht="48" customHeight="1" x14ac:dyDescent="0.15">
      <c r="B200" s="323">
        <v>22</v>
      </c>
      <c r="C200" s="318" t="s">
        <v>403</v>
      </c>
      <c r="D200" s="119" t="s">
        <v>402</v>
      </c>
      <c r="E200" s="128" t="s">
        <v>401</v>
      </c>
      <c r="F200" s="328" t="s">
        <v>400</v>
      </c>
      <c r="G200" s="51" t="s">
        <v>0</v>
      </c>
      <c r="H200" s="320" t="s">
        <v>0</v>
      </c>
      <c r="I200" s="320" t="s">
        <v>0</v>
      </c>
    </row>
    <row r="201" spans="2:9" ht="90.75" customHeight="1" x14ac:dyDescent="0.15">
      <c r="B201" s="748">
        <v>23</v>
      </c>
      <c r="C201" s="716" t="s">
        <v>399</v>
      </c>
      <c r="D201" s="333" t="s">
        <v>398</v>
      </c>
      <c r="E201" s="333" t="s">
        <v>397</v>
      </c>
      <c r="F201" s="594" t="s">
        <v>396</v>
      </c>
      <c r="G201" s="307" t="s">
        <v>0</v>
      </c>
      <c r="H201" s="307" t="s">
        <v>0</v>
      </c>
      <c r="I201" s="307" t="s">
        <v>0</v>
      </c>
    </row>
    <row r="202" spans="2:9" ht="57" customHeight="1" x14ac:dyDescent="0.15">
      <c r="B202" s="748"/>
      <c r="C202" s="717"/>
      <c r="D202" s="340" t="s">
        <v>395</v>
      </c>
      <c r="E202" s="628" t="s">
        <v>1260</v>
      </c>
      <c r="F202" s="593"/>
      <c r="G202" s="96" t="s">
        <v>0</v>
      </c>
      <c r="H202" s="96" t="s">
        <v>0</v>
      </c>
      <c r="I202" s="96" t="s">
        <v>0</v>
      </c>
    </row>
    <row r="203" spans="2:9" ht="90" customHeight="1" x14ac:dyDescent="0.15">
      <c r="B203" s="323">
        <v>24</v>
      </c>
      <c r="C203" s="318" t="s">
        <v>394</v>
      </c>
      <c r="D203" s="328" t="s">
        <v>393</v>
      </c>
      <c r="E203" s="340" t="s">
        <v>392</v>
      </c>
      <c r="F203" s="328" t="s">
        <v>391</v>
      </c>
      <c r="G203" s="320" t="s">
        <v>0</v>
      </c>
      <c r="H203" s="320" t="s">
        <v>0</v>
      </c>
      <c r="I203" s="320" t="s">
        <v>0</v>
      </c>
    </row>
    <row r="204" spans="2:9" ht="74.25" customHeight="1" x14ac:dyDescent="0.15">
      <c r="B204" s="718">
        <v>25</v>
      </c>
      <c r="C204" s="716" t="s">
        <v>390</v>
      </c>
      <c r="D204" s="629" t="s">
        <v>1261</v>
      </c>
      <c r="E204" s="629" t="s">
        <v>389</v>
      </c>
      <c r="F204" s="333" t="s">
        <v>388</v>
      </c>
      <c r="G204" s="307" t="s">
        <v>0</v>
      </c>
      <c r="H204" s="307" t="s">
        <v>0</v>
      </c>
      <c r="I204" s="307" t="s">
        <v>0</v>
      </c>
    </row>
    <row r="205" spans="2:9" ht="50.25" customHeight="1" x14ac:dyDescent="0.15">
      <c r="B205" s="719"/>
      <c r="C205" s="717"/>
      <c r="D205" s="644" t="s">
        <v>785</v>
      </c>
      <c r="E205" s="644" t="s">
        <v>389</v>
      </c>
      <c r="F205" s="317"/>
      <c r="G205" s="54" t="s">
        <v>0</v>
      </c>
      <c r="H205" s="54" t="s">
        <v>0</v>
      </c>
      <c r="I205" s="54" t="s">
        <v>0</v>
      </c>
    </row>
    <row r="206" spans="2:9" ht="70.5" customHeight="1" x14ac:dyDescent="0.15">
      <c r="B206" s="132">
        <v>26</v>
      </c>
      <c r="C206" s="318" t="s">
        <v>387</v>
      </c>
      <c r="D206" s="328" t="s">
        <v>912</v>
      </c>
      <c r="E206" s="328" t="s">
        <v>386</v>
      </c>
      <c r="F206" s="328" t="s">
        <v>381</v>
      </c>
      <c r="G206" s="320" t="s">
        <v>0</v>
      </c>
      <c r="H206" s="320" t="s">
        <v>0</v>
      </c>
      <c r="I206" s="320" t="s">
        <v>0</v>
      </c>
    </row>
    <row r="207" spans="2:9" ht="51" customHeight="1" x14ac:dyDescent="0.15">
      <c r="B207" s="748">
        <v>27</v>
      </c>
      <c r="C207" s="731" t="s">
        <v>385</v>
      </c>
      <c r="D207" s="629" t="s">
        <v>1262</v>
      </c>
      <c r="E207" s="333" t="s">
        <v>384</v>
      </c>
      <c r="F207" s="594" t="s">
        <v>381</v>
      </c>
      <c r="G207" s="307" t="s">
        <v>0</v>
      </c>
      <c r="H207" s="307" t="s">
        <v>0</v>
      </c>
      <c r="I207" s="307" t="s">
        <v>0</v>
      </c>
    </row>
    <row r="208" spans="2:9" ht="32.25" customHeight="1" x14ac:dyDescent="0.15">
      <c r="B208" s="748"/>
      <c r="C208" s="731"/>
      <c r="D208" s="340" t="s">
        <v>383</v>
      </c>
      <c r="E208" s="340" t="s">
        <v>382</v>
      </c>
      <c r="F208" s="593"/>
      <c r="G208" s="96" t="s">
        <v>0</v>
      </c>
      <c r="H208" s="96" t="s">
        <v>0</v>
      </c>
      <c r="I208" s="96" t="s">
        <v>0</v>
      </c>
    </row>
    <row r="209" spans="2:9" ht="44.25" customHeight="1" x14ac:dyDescent="0.15">
      <c r="B209" s="719">
        <v>28</v>
      </c>
      <c r="C209" s="717" t="s">
        <v>380</v>
      </c>
      <c r="D209" s="6" t="s">
        <v>379</v>
      </c>
      <c r="E209" s="6" t="s">
        <v>378</v>
      </c>
      <c r="F209" s="716" t="s">
        <v>377</v>
      </c>
      <c r="G209" s="78"/>
      <c r="H209" s="78"/>
      <c r="I209" s="78"/>
    </row>
    <row r="210" spans="2:9" ht="42.75" customHeight="1" x14ac:dyDescent="0.15">
      <c r="B210" s="719"/>
      <c r="C210" s="717"/>
      <c r="D210" s="313" t="s">
        <v>376</v>
      </c>
      <c r="E210" s="6"/>
      <c r="F210" s="730"/>
      <c r="G210" s="306" t="s">
        <v>0</v>
      </c>
      <c r="H210" s="306" t="s">
        <v>0</v>
      </c>
      <c r="I210" s="306" t="s">
        <v>0</v>
      </c>
    </row>
    <row r="211" spans="2:9" ht="42.75" customHeight="1" x14ac:dyDescent="0.15">
      <c r="B211" s="719"/>
      <c r="C211" s="717"/>
      <c r="D211" s="313" t="s">
        <v>375</v>
      </c>
      <c r="E211" s="6"/>
      <c r="F211" s="730"/>
      <c r="G211" s="306" t="s">
        <v>0</v>
      </c>
      <c r="H211" s="306" t="s">
        <v>0</v>
      </c>
      <c r="I211" s="306" t="s">
        <v>0</v>
      </c>
    </row>
    <row r="212" spans="2:9" ht="66.75" customHeight="1" x14ac:dyDescent="0.15">
      <c r="B212" s="719"/>
      <c r="C212" s="717"/>
      <c r="D212" s="313" t="s">
        <v>374</v>
      </c>
      <c r="E212" s="6"/>
      <c r="F212" s="730"/>
      <c r="G212" s="306" t="s">
        <v>0</v>
      </c>
      <c r="H212" s="306" t="s">
        <v>0</v>
      </c>
      <c r="I212" s="306" t="s">
        <v>0</v>
      </c>
    </row>
    <row r="213" spans="2:9" ht="53.25" customHeight="1" x14ac:dyDescent="0.15">
      <c r="B213" s="719"/>
      <c r="C213" s="717"/>
      <c r="D213" s="313" t="s">
        <v>373</v>
      </c>
      <c r="E213" s="6"/>
      <c r="F213" s="730"/>
      <c r="G213" s="306" t="s">
        <v>0</v>
      </c>
      <c r="H213" s="306" t="s">
        <v>0</v>
      </c>
      <c r="I213" s="306" t="s">
        <v>0</v>
      </c>
    </row>
    <row r="214" spans="2:9" ht="33.75" customHeight="1" x14ac:dyDescent="0.15">
      <c r="B214" s="719"/>
      <c r="C214" s="717"/>
      <c r="D214" s="313" t="s">
        <v>372</v>
      </c>
      <c r="E214" s="6"/>
      <c r="F214" s="730"/>
      <c r="G214" s="306" t="s">
        <v>0</v>
      </c>
      <c r="H214" s="306" t="s">
        <v>0</v>
      </c>
      <c r="I214" s="306" t="s">
        <v>0</v>
      </c>
    </row>
    <row r="215" spans="2:9" ht="21" customHeight="1" x14ac:dyDescent="0.15">
      <c r="B215" s="719"/>
      <c r="C215" s="717"/>
      <c r="D215" s="313" t="s">
        <v>371</v>
      </c>
      <c r="E215" s="6"/>
      <c r="F215" s="730"/>
      <c r="G215" s="306" t="s">
        <v>0</v>
      </c>
      <c r="H215" s="306" t="s">
        <v>0</v>
      </c>
      <c r="I215" s="306" t="s">
        <v>0</v>
      </c>
    </row>
    <row r="216" spans="2:9" ht="33.75" customHeight="1" x14ac:dyDescent="0.15">
      <c r="B216" s="719"/>
      <c r="C216" s="717"/>
      <c r="D216" s="340" t="s">
        <v>370</v>
      </c>
      <c r="E216" s="317"/>
      <c r="F216" s="717"/>
      <c r="G216" s="96" t="s">
        <v>0</v>
      </c>
      <c r="H216" s="96" t="s">
        <v>0</v>
      </c>
      <c r="I216" s="96" t="s">
        <v>0</v>
      </c>
    </row>
    <row r="217" spans="2:9" ht="32.25" customHeight="1" x14ac:dyDescent="0.15">
      <c r="B217" s="748">
        <v>29</v>
      </c>
      <c r="C217" s="731" t="s">
        <v>369</v>
      </c>
      <c r="D217" s="86" t="s">
        <v>368</v>
      </c>
      <c r="E217" s="331" t="s">
        <v>367</v>
      </c>
      <c r="F217" s="780" t="s">
        <v>366</v>
      </c>
      <c r="G217" s="775" t="s">
        <v>0</v>
      </c>
      <c r="H217" s="775" t="s">
        <v>0</v>
      </c>
      <c r="I217" s="775" t="s">
        <v>0</v>
      </c>
    </row>
    <row r="218" spans="2:9" ht="213.75" customHeight="1" x14ac:dyDescent="0.15">
      <c r="B218" s="733"/>
      <c r="C218" s="734"/>
      <c r="D218" s="359" t="s">
        <v>1263</v>
      </c>
      <c r="E218" s="76" t="s">
        <v>365</v>
      </c>
      <c r="F218" s="751"/>
      <c r="G218" s="747"/>
      <c r="H218" s="747"/>
      <c r="I218" s="747"/>
    </row>
    <row r="219" spans="2:9" ht="57.75" customHeight="1" x14ac:dyDescent="0.15">
      <c r="B219" s="727">
        <v>30</v>
      </c>
      <c r="C219" s="776" t="s">
        <v>348</v>
      </c>
      <c r="D219" s="357" t="s">
        <v>364</v>
      </c>
      <c r="E219" s="357" t="s">
        <v>363</v>
      </c>
      <c r="F219" s="357" t="s">
        <v>362</v>
      </c>
      <c r="G219" s="78" t="s">
        <v>0</v>
      </c>
      <c r="H219" s="78" t="s">
        <v>0</v>
      </c>
      <c r="I219" s="78" t="s">
        <v>0</v>
      </c>
    </row>
    <row r="220" spans="2:9" ht="75" customHeight="1" x14ac:dyDescent="0.15">
      <c r="B220" s="728"/>
      <c r="C220" s="777"/>
      <c r="D220" s="349" t="s">
        <v>361</v>
      </c>
      <c r="E220" s="613" t="s">
        <v>1264</v>
      </c>
      <c r="F220" s="349" t="s">
        <v>360</v>
      </c>
      <c r="G220" s="43" t="s">
        <v>0</v>
      </c>
      <c r="H220" s="43" t="s">
        <v>0</v>
      </c>
      <c r="I220" s="43" t="s">
        <v>0</v>
      </c>
    </row>
    <row r="221" spans="2:9" ht="14.25" customHeight="1" x14ac:dyDescent="0.15">
      <c r="B221" s="728"/>
      <c r="C221" s="777"/>
      <c r="D221" s="349" t="s">
        <v>359</v>
      </c>
      <c r="E221" s="349"/>
      <c r="F221" s="349"/>
      <c r="G221" s="43"/>
      <c r="H221" s="43"/>
      <c r="I221" s="43"/>
    </row>
    <row r="222" spans="2:9" ht="50.25" customHeight="1" x14ac:dyDescent="0.15">
      <c r="B222" s="728"/>
      <c r="C222" s="777"/>
      <c r="D222" s="350" t="s">
        <v>358</v>
      </c>
      <c r="E222" s="350" t="s">
        <v>357</v>
      </c>
      <c r="F222" s="350" t="s">
        <v>356</v>
      </c>
      <c r="G222" s="78" t="s">
        <v>0</v>
      </c>
      <c r="H222" s="78" t="s">
        <v>0</v>
      </c>
      <c r="I222" s="78" t="s">
        <v>0</v>
      </c>
    </row>
    <row r="223" spans="2:9" ht="56.25" customHeight="1" x14ac:dyDescent="0.15">
      <c r="B223" s="728"/>
      <c r="C223" s="777"/>
      <c r="D223" s="350" t="s">
        <v>355</v>
      </c>
      <c r="E223" s="350"/>
      <c r="F223" s="350"/>
      <c r="G223" s="43" t="s">
        <v>0</v>
      </c>
      <c r="H223" s="43" t="s">
        <v>0</v>
      </c>
      <c r="I223" s="43" t="s">
        <v>0</v>
      </c>
    </row>
    <row r="224" spans="2:9" ht="45" customHeight="1" x14ac:dyDescent="0.15">
      <c r="B224" s="728"/>
      <c r="C224" s="777"/>
      <c r="D224" s="357" t="s">
        <v>354</v>
      </c>
      <c r="E224" s="357"/>
      <c r="F224" s="357"/>
      <c r="G224" s="306" t="s">
        <v>0</v>
      </c>
      <c r="H224" s="306" t="s">
        <v>0</v>
      </c>
      <c r="I224" s="306" t="s">
        <v>0</v>
      </c>
    </row>
    <row r="225" spans="2:9" ht="70.5" customHeight="1" x14ac:dyDescent="0.15">
      <c r="B225" s="728"/>
      <c r="C225" s="777"/>
      <c r="D225" s="347" t="s">
        <v>353</v>
      </c>
      <c r="E225" s="347" t="s">
        <v>352</v>
      </c>
      <c r="F225" s="347" t="s">
        <v>351</v>
      </c>
      <c r="G225" s="43"/>
      <c r="H225" s="43"/>
      <c r="I225" s="43"/>
    </row>
    <row r="226" spans="2:9" ht="85.5" customHeight="1" x14ac:dyDescent="0.15">
      <c r="B226" s="728"/>
      <c r="C226" s="777"/>
      <c r="D226" s="347" t="s">
        <v>1265</v>
      </c>
      <c r="E226" s="347" t="s">
        <v>350</v>
      </c>
      <c r="F226" s="347" t="s">
        <v>349</v>
      </c>
      <c r="G226" s="306" t="s">
        <v>0</v>
      </c>
      <c r="H226" s="306" t="s">
        <v>0</v>
      </c>
      <c r="I226" s="306" t="s">
        <v>0</v>
      </c>
    </row>
    <row r="227" spans="2:9" ht="45" customHeight="1" x14ac:dyDescent="0.15">
      <c r="B227" s="728"/>
      <c r="C227" s="777"/>
      <c r="D227" s="612" t="s">
        <v>797</v>
      </c>
      <c r="E227" s="612" t="s">
        <v>1266</v>
      </c>
      <c r="F227" s="612" t="s">
        <v>798</v>
      </c>
      <c r="G227" s="306" t="s">
        <v>0</v>
      </c>
      <c r="H227" s="306" t="s">
        <v>0</v>
      </c>
      <c r="I227" s="306" t="s">
        <v>0</v>
      </c>
    </row>
    <row r="228" spans="2:9" ht="79.5" customHeight="1" x14ac:dyDescent="0.15">
      <c r="B228" s="719"/>
      <c r="C228" s="778"/>
      <c r="D228" s="225" t="s">
        <v>1267</v>
      </c>
      <c r="E228" s="225" t="s">
        <v>1268</v>
      </c>
      <c r="F228" s="225" t="s">
        <v>347</v>
      </c>
      <c r="G228" s="96" t="s">
        <v>17</v>
      </c>
      <c r="H228" s="96" t="s">
        <v>17</v>
      </c>
      <c r="I228" s="96" t="s">
        <v>17</v>
      </c>
    </row>
    <row r="229" spans="2:9" ht="87" customHeight="1" x14ac:dyDescent="0.15">
      <c r="B229" s="323">
        <v>31</v>
      </c>
      <c r="C229" s="204" t="s">
        <v>346</v>
      </c>
      <c r="D229" s="199" t="s">
        <v>796</v>
      </c>
      <c r="E229" s="210" t="s">
        <v>345</v>
      </c>
      <c r="F229" s="228" t="s">
        <v>344</v>
      </c>
      <c r="G229" s="51" t="s">
        <v>0</v>
      </c>
      <c r="H229" s="320" t="s">
        <v>0</v>
      </c>
      <c r="I229" s="320" t="s">
        <v>0</v>
      </c>
    </row>
    <row r="230" spans="2:9" ht="68.25" customHeight="1" x14ac:dyDescent="0.15">
      <c r="B230" s="324">
        <v>32</v>
      </c>
      <c r="C230" s="345" t="s">
        <v>343</v>
      </c>
      <c r="D230" s="345" t="s">
        <v>342</v>
      </c>
      <c r="E230" s="211" t="s">
        <v>341</v>
      </c>
      <c r="F230" s="348" t="s">
        <v>340</v>
      </c>
      <c r="G230" s="46" t="s">
        <v>0</v>
      </c>
      <c r="H230" s="46" t="s">
        <v>0</v>
      </c>
      <c r="I230" s="46" t="s">
        <v>0</v>
      </c>
    </row>
    <row r="231" spans="2:9" ht="69.75" customHeight="1" x14ac:dyDescent="0.15">
      <c r="B231" s="721">
        <v>33</v>
      </c>
      <c r="C231" s="779" t="s">
        <v>1269</v>
      </c>
      <c r="D231" s="212" t="s">
        <v>339</v>
      </c>
      <c r="E231" s="212" t="s">
        <v>338</v>
      </c>
      <c r="F231" s="779" t="s">
        <v>337</v>
      </c>
      <c r="G231" s="126" t="s">
        <v>0</v>
      </c>
      <c r="H231" s="126" t="s">
        <v>0</v>
      </c>
      <c r="I231" s="126" t="s">
        <v>0</v>
      </c>
    </row>
    <row r="232" spans="2:9" ht="45" customHeight="1" x14ac:dyDescent="0.15">
      <c r="B232" s="721"/>
      <c r="C232" s="779"/>
      <c r="D232" s="355" t="s">
        <v>336</v>
      </c>
      <c r="E232" s="355" t="s">
        <v>335</v>
      </c>
      <c r="F232" s="779"/>
      <c r="G232" s="125" t="s">
        <v>0</v>
      </c>
      <c r="H232" s="125" t="s">
        <v>0</v>
      </c>
      <c r="I232" s="125" t="s">
        <v>0</v>
      </c>
    </row>
    <row r="233" spans="2:9" ht="45" customHeight="1" x14ac:dyDescent="0.15">
      <c r="B233" s="721"/>
      <c r="C233" s="779"/>
      <c r="D233" s="213" t="s">
        <v>334</v>
      </c>
      <c r="E233" s="213" t="s">
        <v>333</v>
      </c>
      <c r="F233" s="779"/>
      <c r="G233" s="124" t="s">
        <v>0</v>
      </c>
      <c r="H233" s="124" t="s">
        <v>0</v>
      </c>
      <c r="I233" s="124" t="s">
        <v>0</v>
      </c>
    </row>
    <row r="234" spans="2:9" ht="52.5" customHeight="1" x14ac:dyDescent="0.15">
      <c r="B234" s="727">
        <v>34</v>
      </c>
      <c r="C234" s="729" t="s">
        <v>320</v>
      </c>
      <c r="D234" s="311" t="s">
        <v>332</v>
      </c>
      <c r="E234" s="74" t="s">
        <v>331</v>
      </c>
      <c r="F234" s="729" t="s">
        <v>330</v>
      </c>
      <c r="G234" s="73" t="s">
        <v>0</v>
      </c>
      <c r="H234" s="73" t="s">
        <v>0</v>
      </c>
      <c r="I234" s="73" t="s">
        <v>0</v>
      </c>
    </row>
    <row r="235" spans="2:9" ht="52.5" customHeight="1" x14ac:dyDescent="0.15">
      <c r="B235" s="728"/>
      <c r="C235" s="730"/>
      <c r="D235" s="356" t="s">
        <v>329</v>
      </c>
      <c r="E235" s="761" t="s">
        <v>328</v>
      </c>
      <c r="F235" s="730"/>
      <c r="G235" s="123" t="s">
        <v>0</v>
      </c>
      <c r="H235" s="123" t="s">
        <v>0</v>
      </c>
      <c r="I235" s="123" t="s">
        <v>0</v>
      </c>
    </row>
    <row r="236" spans="2:9" ht="75" customHeight="1" x14ac:dyDescent="0.15">
      <c r="B236" s="728"/>
      <c r="C236" s="730"/>
      <c r="D236" s="303" t="s">
        <v>327</v>
      </c>
      <c r="E236" s="761"/>
      <c r="F236" s="730"/>
      <c r="G236" s="326" t="s">
        <v>0</v>
      </c>
      <c r="H236" s="326" t="s">
        <v>0</v>
      </c>
      <c r="I236" s="326" t="s">
        <v>0</v>
      </c>
    </row>
    <row r="237" spans="2:9" ht="52.5" customHeight="1" x14ac:dyDescent="0.15">
      <c r="B237" s="728"/>
      <c r="C237" s="730"/>
      <c r="D237" s="303" t="s">
        <v>326</v>
      </c>
      <c r="E237" s="761"/>
      <c r="F237" s="730"/>
      <c r="G237" s="326" t="s">
        <v>0</v>
      </c>
      <c r="H237" s="326" t="s">
        <v>0</v>
      </c>
      <c r="I237" s="326" t="s">
        <v>0</v>
      </c>
    </row>
    <row r="238" spans="2:9" ht="52.5" customHeight="1" x14ac:dyDescent="0.15">
      <c r="B238" s="728"/>
      <c r="C238" s="730"/>
      <c r="D238" s="346" t="s">
        <v>782</v>
      </c>
      <c r="E238" s="761"/>
      <c r="F238" s="730"/>
      <c r="G238" s="326" t="s">
        <v>0</v>
      </c>
      <c r="H238" s="326" t="s">
        <v>0</v>
      </c>
      <c r="I238" s="326" t="s">
        <v>0</v>
      </c>
    </row>
    <row r="239" spans="2:9" ht="52.5" customHeight="1" x14ac:dyDescent="0.15">
      <c r="B239" s="728"/>
      <c r="C239" s="730"/>
      <c r="D239" s="334" t="s">
        <v>325</v>
      </c>
      <c r="E239" s="761"/>
      <c r="F239" s="6"/>
      <c r="G239" s="123" t="s">
        <v>0</v>
      </c>
      <c r="H239" s="123" t="s">
        <v>0</v>
      </c>
      <c r="I239" s="123" t="s">
        <v>0</v>
      </c>
    </row>
    <row r="240" spans="2:9" ht="45" customHeight="1" x14ac:dyDescent="0.15">
      <c r="B240" s="728"/>
      <c r="C240" s="730"/>
      <c r="D240" s="626" t="s">
        <v>324</v>
      </c>
      <c r="E240" s="781" t="s">
        <v>1270</v>
      </c>
      <c r="F240" s="6"/>
      <c r="G240" s="123" t="s">
        <v>0</v>
      </c>
      <c r="H240" s="123" t="s">
        <v>0</v>
      </c>
      <c r="I240" s="123" t="s">
        <v>0</v>
      </c>
    </row>
    <row r="241" spans="2:9" ht="45" customHeight="1" x14ac:dyDescent="0.15">
      <c r="B241" s="728"/>
      <c r="C241" s="730"/>
      <c r="D241" s="639" t="s">
        <v>323</v>
      </c>
      <c r="E241" s="730"/>
      <c r="F241" s="6"/>
      <c r="G241" s="122" t="s">
        <v>0</v>
      </c>
      <c r="H241" s="122" t="s">
        <v>0</v>
      </c>
      <c r="I241" s="122" t="s">
        <v>0</v>
      </c>
    </row>
    <row r="242" spans="2:9" ht="69.75" customHeight="1" x14ac:dyDescent="0.15">
      <c r="B242" s="728"/>
      <c r="C242" s="730"/>
      <c r="D242" s="638" t="s">
        <v>322</v>
      </c>
      <c r="E242" s="730"/>
      <c r="F242" s="6"/>
      <c r="G242" s="121" t="s">
        <v>0</v>
      </c>
      <c r="H242" s="121" t="s">
        <v>0</v>
      </c>
      <c r="I242" s="121" t="s">
        <v>0</v>
      </c>
    </row>
    <row r="243" spans="2:9" ht="38.25" customHeight="1" x14ac:dyDescent="0.15">
      <c r="B243" s="728"/>
      <c r="C243" s="730"/>
      <c r="D243" s="638" t="s">
        <v>321</v>
      </c>
      <c r="E243" s="730"/>
      <c r="F243" s="6"/>
      <c r="G243" s="121" t="s">
        <v>0</v>
      </c>
      <c r="H243" s="121" t="s">
        <v>0</v>
      </c>
      <c r="I243" s="121" t="s">
        <v>0</v>
      </c>
    </row>
    <row r="244" spans="2:9" ht="74.25" customHeight="1" x14ac:dyDescent="0.15">
      <c r="B244" s="728"/>
      <c r="C244" s="730"/>
      <c r="D244" s="638" t="s">
        <v>1271</v>
      </c>
      <c r="E244" s="730"/>
      <c r="F244" s="6"/>
      <c r="G244" s="121" t="s">
        <v>0</v>
      </c>
      <c r="H244" s="121" t="s">
        <v>0</v>
      </c>
      <c r="I244" s="121" t="s">
        <v>0</v>
      </c>
    </row>
    <row r="245" spans="2:9" ht="49.5" customHeight="1" x14ac:dyDescent="0.15">
      <c r="B245" s="728"/>
      <c r="C245" s="730"/>
      <c r="D245" s="638" t="s">
        <v>1272</v>
      </c>
      <c r="E245" s="730"/>
      <c r="F245" s="6"/>
      <c r="G245" s="121" t="s">
        <v>0</v>
      </c>
      <c r="H245" s="121" t="s">
        <v>0</v>
      </c>
      <c r="I245" s="121" t="s">
        <v>0</v>
      </c>
    </row>
    <row r="246" spans="2:9" ht="90.75" customHeight="1" x14ac:dyDescent="0.15">
      <c r="B246" s="728"/>
      <c r="C246" s="730"/>
      <c r="D246" s="626" t="s">
        <v>802</v>
      </c>
      <c r="E246" s="730"/>
      <c r="F246" s="6"/>
      <c r="G246" s="123" t="s">
        <v>0</v>
      </c>
      <c r="H246" s="123" t="s">
        <v>0</v>
      </c>
      <c r="I246" s="123" t="s">
        <v>0</v>
      </c>
    </row>
    <row r="247" spans="2:9" ht="41.25" customHeight="1" x14ac:dyDescent="0.15">
      <c r="B247" s="719"/>
      <c r="C247" s="717"/>
      <c r="D247" s="625" t="s">
        <v>319</v>
      </c>
      <c r="E247" s="717"/>
      <c r="F247" s="317"/>
      <c r="G247" s="332" t="s">
        <v>0</v>
      </c>
      <c r="H247" s="332" t="s">
        <v>0</v>
      </c>
      <c r="I247" s="332" t="s">
        <v>0</v>
      </c>
    </row>
    <row r="248" spans="2:9" ht="75.75" customHeight="1" x14ac:dyDescent="0.15">
      <c r="B248" s="748">
        <v>35</v>
      </c>
      <c r="C248" s="731" t="s">
        <v>1273</v>
      </c>
      <c r="D248" s="617" t="s">
        <v>1222</v>
      </c>
      <c r="E248" s="617" t="s">
        <v>318</v>
      </c>
      <c r="F248" s="331"/>
      <c r="G248" s="53" t="s">
        <v>0</v>
      </c>
      <c r="H248" s="46" t="s">
        <v>0</v>
      </c>
      <c r="I248" s="46" t="s">
        <v>0</v>
      </c>
    </row>
    <row r="249" spans="2:9" ht="36" customHeight="1" x14ac:dyDescent="0.15">
      <c r="B249" s="748"/>
      <c r="C249" s="731"/>
      <c r="D249" s="624" t="s">
        <v>786</v>
      </c>
      <c r="E249" s="624"/>
      <c r="F249" s="6"/>
      <c r="G249" s="14" t="s">
        <v>0</v>
      </c>
      <c r="H249" s="18" t="s">
        <v>0</v>
      </c>
      <c r="I249" s="18" t="s">
        <v>0</v>
      </c>
    </row>
    <row r="250" spans="2:9" ht="36" customHeight="1" x14ac:dyDescent="0.15">
      <c r="B250" s="748"/>
      <c r="C250" s="731"/>
      <c r="D250" s="624" t="s">
        <v>787</v>
      </c>
      <c r="E250" s="624"/>
      <c r="F250" s="6"/>
      <c r="G250" s="14" t="s">
        <v>0</v>
      </c>
      <c r="H250" s="18" t="s">
        <v>0</v>
      </c>
      <c r="I250" s="18" t="s">
        <v>0</v>
      </c>
    </row>
    <row r="251" spans="2:9" ht="54.75" customHeight="1" x14ac:dyDescent="0.15">
      <c r="B251" s="748"/>
      <c r="C251" s="731"/>
      <c r="D251" s="626" t="s">
        <v>795</v>
      </c>
      <c r="E251" s="626"/>
      <c r="F251" s="77"/>
      <c r="G251" s="192" t="s">
        <v>0</v>
      </c>
      <c r="H251" s="78" t="s">
        <v>0</v>
      </c>
      <c r="I251" s="78" t="s">
        <v>0</v>
      </c>
    </row>
    <row r="252" spans="2:9" ht="51.75" customHeight="1" x14ac:dyDescent="0.15">
      <c r="B252" s="748"/>
      <c r="C252" s="731"/>
      <c r="D252" s="638" t="s">
        <v>791</v>
      </c>
      <c r="E252" s="638" t="s">
        <v>317</v>
      </c>
      <c r="F252" s="313"/>
      <c r="G252" s="136" t="s">
        <v>0</v>
      </c>
      <c r="H252" s="306" t="s">
        <v>0</v>
      </c>
      <c r="I252" s="306" t="s">
        <v>0</v>
      </c>
    </row>
    <row r="253" spans="2:9" ht="40.5" customHeight="1" x14ac:dyDescent="0.15">
      <c r="B253" s="748"/>
      <c r="C253" s="731"/>
      <c r="D253" s="638" t="s">
        <v>792</v>
      </c>
      <c r="E253" s="638" t="s">
        <v>788</v>
      </c>
      <c r="F253" s="313"/>
      <c r="G253" s="136" t="s">
        <v>0</v>
      </c>
      <c r="H253" s="306" t="s">
        <v>0</v>
      </c>
      <c r="I253" s="306" t="s">
        <v>0</v>
      </c>
    </row>
    <row r="254" spans="2:9" ht="51.75" customHeight="1" x14ac:dyDescent="0.15">
      <c r="B254" s="748"/>
      <c r="C254" s="731"/>
      <c r="D254" s="638" t="s">
        <v>793</v>
      </c>
      <c r="E254" s="638" t="s">
        <v>789</v>
      </c>
      <c r="F254" s="313"/>
      <c r="G254" s="136" t="s">
        <v>0</v>
      </c>
      <c r="H254" s="306" t="s">
        <v>0</v>
      </c>
      <c r="I254" s="306" t="s">
        <v>0</v>
      </c>
    </row>
    <row r="255" spans="2:9" ht="51.75" customHeight="1" x14ac:dyDescent="0.15">
      <c r="B255" s="748"/>
      <c r="C255" s="731"/>
      <c r="D255" s="638" t="s">
        <v>794</v>
      </c>
      <c r="E255" s="638" t="s">
        <v>790</v>
      </c>
      <c r="F255" s="313"/>
      <c r="G255" s="136" t="s">
        <v>0</v>
      </c>
      <c r="H255" s="306" t="s">
        <v>0</v>
      </c>
      <c r="I255" s="306" t="s">
        <v>0</v>
      </c>
    </row>
    <row r="256" spans="2:9" ht="36" customHeight="1" x14ac:dyDescent="0.15">
      <c r="B256" s="748"/>
      <c r="C256" s="731"/>
      <c r="D256" s="625" t="s">
        <v>1274</v>
      </c>
      <c r="E256" s="625" t="s">
        <v>1275</v>
      </c>
      <c r="F256" s="317"/>
      <c r="G256" s="133" t="s">
        <v>0</v>
      </c>
      <c r="H256" s="54" t="s">
        <v>0</v>
      </c>
      <c r="I256" s="54" t="s">
        <v>0</v>
      </c>
    </row>
    <row r="257" spans="2:9" ht="54.75" customHeight="1" x14ac:dyDescent="0.15">
      <c r="B257" s="718">
        <v>36</v>
      </c>
      <c r="C257" s="716" t="s">
        <v>316</v>
      </c>
      <c r="D257" s="629" t="s">
        <v>1276</v>
      </c>
      <c r="E257" s="629" t="s">
        <v>1248</v>
      </c>
      <c r="F257" s="118" t="s">
        <v>315</v>
      </c>
      <c r="G257" s="103" t="s">
        <v>0</v>
      </c>
      <c r="H257" s="598" t="s">
        <v>0</v>
      </c>
      <c r="I257" s="598" t="s">
        <v>0</v>
      </c>
    </row>
    <row r="258" spans="2:9" ht="52.5" customHeight="1" x14ac:dyDescent="0.15">
      <c r="B258" s="719"/>
      <c r="C258" s="717"/>
      <c r="D258" s="6" t="s">
        <v>1246</v>
      </c>
      <c r="E258" s="644" t="s">
        <v>1247</v>
      </c>
      <c r="F258" s="657"/>
      <c r="G258" s="14" t="s">
        <v>0</v>
      </c>
      <c r="H258" s="18" t="s">
        <v>0</v>
      </c>
      <c r="I258" s="18" t="s">
        <v>0</v>
      </c>
    </row>
    <row r="259" spans="2:9" ht="45" customHeight="1" x14ac:dyDescent="0.15">
      <c r="B259" s="748">
        <v>37</v>
      </c>
      <c r="C259" s="731" t="s">
        <v>314</v>
      </c>
      <c r="D259" s="333" t="s">
        <v>803</v>
      </c>
      <c r="E259" s="333" t="s">
        <v>313</v>
      </c>
      <c r="F259" s="749" t="s">
        <v>312</v>
      </c>
      <c r="G259" s="307" t="s">
        <v>0</v>
      </c>
      <c r="H259" s="307" t="s">
        <v>0</v>
      </c>
      <c r="I259" s="307" t="s">
        <v>0</v>
      </c>
    </row>
    <row r="260" spans="2:9" ht="52.5" customHeight="1" x14ac:dyDescent="0.15">
      <c r="B260" s="748"/>
      <c r="C260" s="731"/>
      <c r="D260" s="77" t="s">
        <v>311</v>
      </c>
      <c r="E260" s="77" t="s">
        <v>310</v>
      </c>
      <c r="F260" s="749"/>
      <c r="G260" s="78" t="s">
        <v>0</v>
      </c>
      <c r="H260" s="78" t="s">
        <v>0</v>
      </c>
      <c r="I260" s="78" t="s">
        <v>0</v>
      </c>
    </row>
    <row r="261" spans="2:9" ht="52.5" customHeight="1" x14ac:dyDescent="0.15">
      <c r="B261" s="748"/>
      <c r="C261" s="731"/>
      <c r="D261" s="305" t="s">
        <v>309</v>
      </c>
      <c r="E261" s="317" t="s">
        <v>308</v>
      </c>
      <c r="F261" s="749"/>
      <c r="G261" s="54" t="s">
        <v>0</v>
      </c>
      <c r="H261" s="54" t="s">
        <v>0</v>
      </c>
      <c r="I261" s="54" t="s">
        <v>0</v>
      </c>
    </row>
    <row r="262" spans="2:9" ht="51.75" customHeight="1" x14ac:dyDescent="0.15">
      <c r="B262" s="319">
        <v>38</v>
      </c>
      <c r="C262" s="318" t="s">
        <v>307</v>
      </c>
      <c r="D262" s="336" t="s">
        <v>306</v>
      </c>
      <c r="E262" s="336" t="s">
        <v>305</v>
      </c>
      <c r="F262" s="119"/>
      <c r="G262" s="320" t="s">
        <v>0</v>
      </c>
      <c r="H262" s="320" t="s">
        <v>0</v>
      </c>
      <c r="I262" s="320" t="s">
        <v>0</v>
      </c>
    </row>
    <row r="263" spans="2:9" ht="55.5" customHeight="1" x14ac:dyDescent="0.15">
      <c r="B263" s="748">
        <v>39</v>
      </c>
      <c r="C263" s="731" t="s">
        <v>304</v>
      </c>
      <c r="D263" s="333" t="s">
        <v>303</v>
      </c>
      <c r="E263" s="333" t="s">
        <v>302</v>
      </c>
      <c r="F263" s="118"/>
      <c r="G263" s="307" t="s">
        <v>0</v>
      </c>
      <c r="H263" s="307" t="s">
        <v>0</v>
      </c>
      <c r="I263" s="307" t="s">
        <v>0</v>
      </c>
    </row>
    <row r="264" spans="2:9" ht="54" customHeight="1" x14ac:dyDescent="0.15">
      <c r="B264" s="748"/>
      <c r="C264" s="731"/>
      <c r="D264" s="340" t="s">
        <v>301</v>
      </c>
      <c r="E264" s="340" t="s">
        <v>300</v>
      </c>
      <c r="F264" s="117"/>
      <c r="G264" s="96" t="s">
        <v>0</v>
      </c>
      <c r="H264" s="96" t="s">
        <v>0</v>
      </c>
      <c r="I264" s="96" t="s">
        <v>0</v>
      </c>
    </row>
    <row r="265" spans="2:9" ht="56.25" customHeight="1" x14ac:dyDescent="0.15">
      <c r="B265" s="748">
        <v>40</v>
      </c>
      <c r="C265" s="731" t="s">
        <v>299</v>
      </c>
      <c r="D265" s="331" t="s">
        <v>298</v>
      </c>
      <c r="E265" s="331" t="s">
        <v>297</v>
      </c>
      <c r="F265" s="749" t="s">
        <v>296</v>
      </c>
      <c r="G265" s="46" t="s">
        <v>0</v>
      </c>
      <c r="H265" s="46" t="s">
        <v>0</v>
      </c>
      <c r="I265" s="46" t="s">
        <v>0</v>
      </c>
    </row>
    <row r="266" spans="2:9" ht="57" customHeight="1" x14ac:dyDescent="0.15">
      <c r="B266" s="748"/>
      <c r="C266" s="731"/>
      <c r="D266" s="313" t="s">
        <v>295</v>
      </c>
      <c r="E266" s="6"/>
      <c r="F266" s="749"/>
      <c r="G266" s="110" t="s">
        <v>0</v>
      </c>
      <c r="H266" s="110" t="s">
        <v>0</v>
      </c>
      <c r="I266" s="110" t="s">
        <v>0</v>
      </c>
    </row>
    <row r="267" spans="2:9" ht="86.25" customHeight="1" x14ac:dyDescent="0.15">
      <c r="B267" s="748"/>
      <c r="C267" s="731"/>
      <c r="D267" s="77" t="s">
        <v>294</v>
      </c>
      <c r="E267" s="77" t="s">
        <v>290</v>
      </c>
      <c r="F267" s="749"/>
      <c r="G267" s="116" t="s">
        <v>0</v>
      </c>
      <c r="H267" s="116" t="s">
        <v>0</v>
      </c>
      <c r="I267" s="116" t="s">
        <v>0</v>
      </c>
    </row>
    <row r="268" spans="2:9" ht="44.25" customHeight="1" x14ac:dyDescent="0.15">
      <c r="B268" s="748"/>
      <c r="C268" s="731"/>
      <c r="D268" s="313" t="s">
        <v>293</v>
      </c>
      <c r="E268" s="313" t="s">
        <v>292</v>
      </c>
      <c r="F268" s="749"/>
      <c r="G268" s="110" t="s">
        <v>0</v>
      </c>
      <c r="H268" s="110" t="s">
        <v>0</v>
      </c>
      <c r="I268" s="110" t="s">
        <v>0</v>
      </c>
    </row>
    <row r="269" spans="2:9" ht="54" customHeight="1" x14ac:dyDescent="0.15">
      <c r="B269" s="748"/>
      <c r="C269" s="731"/>
      <c r="D269" s="313" t="s">
        <v>291</v>
      </c>
      <c r="E269" s="77" t="s">
        <v>1277</v>
      </c>
      <c r="F269" s="749"/>
      <c r="G269" s="110" t="s">
        <v>0</v>
      </c>
      <c r="H269" s="110" t="s">
        <v>0</v>
      </c>
      <c r="I269" s="110" t="s">
        <v>0</v>
      </c>
    </row>
    <row r="270" spans="2:9" ht="90" customHeight="1" x14ac:dyDescent="0.15">
      <c r="B270" s="748"/>
      <c r="C270" s="731"/>
      <c r="D270" s="313" t="s">
        <v>289</v>
      </c>
      <c r="E270" s="313" t="s">
        <v>288</v>
      </c>
      <c r="F270" s="749"/>
      <c r="G270" s="110" t="s">
        <v>0</v>
      </c>
      <c r="H270" s="110" t="s">
        <v>0</v>
      </c>
      <c r="I270" s="110" t="s">
        <v>0</v>
      </c>
    </row>
    <row r="271" spans="2:9" ht="38.25" customHeight="1" x14ac:dyDescent="0.15">
      <c r="B271" s="748"/>
      <c r="C271" s="731"/>
      <c r="D271" s="313" t="s">
        <v>287</v>
      </c>
      <c r="E271" s="313" t="s">
        <v>286</v>
      </c>
      <c r="F271" s="749"/>
      <c r="G271" s="110" t="s">
        <v>0</v>
      </c>
      <c r="H271" s="110" t="s">
        <v>0</v>
      </c>
      <c r="I271" s="110" t="s">
        <v>0</v>
      </c>
    </row>
    <row r="272" spans="2:9" ht="75" customHeight="1" x14ac:dyDescent="0.15">
      <c r="B272" s="748"/>
      <c r="C272" s="731"/>
      <c r="D272" s="313" t="s">
        <v>285</v>
      </c>
      <c r="E272" s="313" t="s">
        <v>284</v>
      </c>
      <c r="F272" s="749"/>
      <c r="G272" s="110" t="s">
        <v>0</v>
      </c>
      <c r="H272" s="110" t="s">
        <v>0</v>
      </c>
      <c r="I272" s="110" t="s">
        <v>0</v>
      </c>
    </row>
    <row r="273" spans="2:9" ht="45" customHeight="1" x14ac:dyDescent="0.15">
      <c r="B273" s="748"/>
      <c r="C273" s="731"/>
      <c r="D273" s="340" t="s">
        <v>283</v>
      </c>
      <c r="E273" s="340" t="s">
        <v>282</v>
      </c>
      <c r="F273" s="749"/>
      <c r="G273" s="106" t="s">
        <v>0</v>
      </c>
      <c r="H273" s="106" t="s">
        <v>0</v>
      </c>
      <c r="I273" s="106" t="s">
        <v>0</v>
      </c>
    </row>
    <row r="274" spans="2:9" ht="69.75" customHeight="1" x14ac:dyDescent="0.15">
      <c r="B274" s="748">
        <v>41</v>
      </c>
      <c r="C274" s="731" t="s">
        <v>281</v>
      </c>
      <c r="D274" s="115" t="s">
        <v>280</v>
      </c>
      <c r="E274" s="716" t="s">
        <v>279</v>
      </c>
      <c r="F274" s="749" t="s">
        <v>278</v>
      </c>
      <c r="G274" s="307" t="s">
        <v>0</v>
      </c>
      <c r="H274" s="307" t="s">
        <v>0</v>
      </c>
      <c r="I274" s="307" t="s">
        <v>0</v>
      </c>
    </row>
    <row r="275" spans="2:9" ht="47.25" customHeight="1" x14ac:dyDescent="0.15">
      <c r="B275" s="748"/>
      <c r="C275" s="731"/>
      <c r="D275" s="114" t="s">
        <v>277</v>
      </c>
      <c r="E275" s="782"/>
      <c r="F275" s="749"/>
      <c r="G275" s="306" t="s">
        <v>0</v>
      </c>
      <c r="H275" s="306" t="s">
        <v>0</v>
      </c>
      <c r="I275" s="306" t="s">
        <v>0</v>
      </c>
    </row>
    <row r="276" spans="2:9" ht="49.5" customHeight="1" x14ac:dyDescent="0.15">
      <c r="B276" s="748"/>
      <c r="C276" s="731"/>
      <c r="D276" s="638" t="s">
        <v>1278</v>
      </c>
      <c r="E276" s="313" t="s">
        <v>276</v>
      </c>
      <c r="F276" s="749"/>
      <c r="G276" s="306" t="s">
        <v>0</v>
      </c>
      <c r="H276" s="306" t="s">
        <v>0</v>
      </c>
      <c r="I276" s="306" t="s">
        <v>0</v>
      </c>
    </row>
    <row r="277" spans="2:9" ht="45" customHeight="1" x14ac:dyDescent="0.15">
      <c r="B277" s="748"/>
      <c r="C277" s="731"/>
      <c r="D277" s="315" t="s">
        <v>275</v>
      </c>
      <c r="E277" s="313" t="s">
        <v>274</v>
      </c>
      <c r="F277" s="749"/>
      <c r="G277" s="306" t="s">
        <v>0</v>
      </c>
      <c r="H277" s="306" t="s">
        <v>0</v>
      </c>
      <c r="I277" s="306" t="s">
        <v>0</v>
      </c>
    </row>
    <row r="278" spans="2:9" ht="67.5" customHeight="1" x14ac:dyDescent="0.15">
      <c r="B278" s="748"/>
      <c r="C278" s="731"/>
      <c r="D278" s="317" t="s">
        <v>273</v>
      </c>
      <c r="E278" s="317" t="s">
        <v>272</v>
      </c>
      <c r="F278" s="749"/>
      <c r="G278" s="96" t="s">
        <v>0</v>
      </c>
      <c r="H278" s="96" t="s">
        <v>0</v>
      </c>
      <c r="I278" s="96" t="s">
        <v>0</v>
      </c>
    </row>
    <row r="279" spans="2:9" s="112" customFormat="1" ht="39" customHeight="1" x14ac:dyDescent="0.15">
      <c r="B279" s="783">
        <v>42</v>
      </c>
      <c r="C279" s="784" t="s">
        <v>271</v>
      </c>
      <c r="D279" s="109" t="s">
        <v>270</v>
      </c>
      <c r="E279" s="113" t="s">
        <v>266</v>
      </c>
      <c r="F279" s="785" t="s">
        <v>9</v>
      </c>
      <c r="G279" s="108" t="s">
        <v>0</v>
      </c>
      <c r="H279" s="108" t="s">
        <v>0</v>
      </c>
      <c r="I279" s="108" t="s">
        <v>0</v>
      </c>
    </row>
    <row r="280" spans="2:9" ht="58.5" customHeight="1" x14ac:dyDescent="0.15">
      <c r="B280" s="783"/>
      <c r="C280" s="784"/>
      <c r="D280" s="111" t="s">
        <v>269</v>
      </c>
      <c r="E280" s="313" t="s">
        <v>266</v>
      </c>
      <c r="F280" s="785"/>
      <c r="G280" s="110" t="s">
        <v>0</v>
      </c>
      <c r="H280" s="110" t="s">
        <v>0</v>
      </c>
      <c r="I280" s="110" t="s">
        <v>0</v>
      </c>
    </row>
    <row r="281" spans="2:9" ht="51" customHeight="1" x14ac:dyDescent="0.15">
      <c r="B281" s="783"/>
      <c r="C281" s="784"/>
      <c r="D281" s="111" t="s">
        <v>268</v>
      </c>
      <c r="E281" s="313" t="s">
        <v>266</v>
      </c>
      <c r="F281" s="785"/>
      <c r="G281" s="110" t="s">
        <v>0</v>
      </c>
      <c r="H281" s="110" t="s">
        <v>0</v>
      </c>
      <c r="I281" s="110" t="s">
        <v>0</v>
      </c>
    </row>
    <row r="282" spans="2:9" ht="51" customHeight="1" x14ac:dyDescent="0.15">
      <c r="B282" s="783"/>
      <c r="C282" s="784"/>
      <c r="D282" s="214" t="s">
        <v>267</v>
      </c>
      <c r="E282" s="313" t="s">
        <v>266</v>
      </c>
      <c r="F282" s="785"/>
      <c r="G282" s="110" t="s">
        <v>0</v>
      </c>
      <c r="H282" s="110" t="s">
        <v>0</v>
      </c>
      <c r="I282" s="110" t="s">
        <v>0</v>
      </c>
    </row>
    <row r="283" spans="2:9" ht="51" customHeight="1" x14ac:dyDescent="0.15">
      <c r="B283" s="783"/>
      <c r="C283" s="784"/>
      <c r="D283" s="111" t="s">
        <v>265</v>
      </c>
      <c r="E283" s="313" t="s">
        <v>264</v>
      </c>
      <c r="F283" s="785"/>
      <c r="G283" s="110" t="s">
        <v>0</v>
      </c>
      <c r="H283" s="110" t="s">
        <v>0</v>
      </c>
      <c r="I283" s="110" t="s">
        <v>0</v>
      </c>
    </row>
    <row r="284" spans="2:9" ht="51" customHeight="1" x14ac:dyDescent="0.15">
      <c r="B284" s="783"/>
      <c r="C284" s="784"/>
      <c r="D284" s="111" t="s">
        <v>263</v>
      </c>
      <c r="E284" s="313" t="s">
        <v>262</v>
      </c>
      <c r="F284" s="785"/>
      <c r="G284" s="110" t="s">
        <v>0</v>
      </c>
      <c r="H284" s="110" t="s">
        <v>0</v>
      </c>
      <c r="I284" s="110" t="s">
        <v>0</v>
      </c>
    </row>
    <row r="285" spans="2:9" ht="51" customHeight="1" x14ac:dyDescent="0.15">
      <c r="B285" s="783"/>
      <c r="C285" s="784"/>
      <c r="D285" s="107" t="s">
        <v>261</v>
      </c>
      <c r="E285" s="340" t="s">
        <v>260</v>
      </c>
      <c r="F285" s="785"/>
      <c r="G285" s="106" t="s">
        <v>0</v>
      </c>
      <c r="H285" s="106" t="s">
        <v>0</v>
      </c>
      <c r="I285" s="106" t="s">
        <v>0</v>
      </c>
    </row>
    <row r="286" spans="2:9" ht="55.5" customHeight="1" x14ac:dyDescent="0.15">
      <c r="B286" s="787">
        <v>43</v>
      </c>
      <c r="C286" s="789" t="s">
        <v>259</v>
      </c>
      <c r="D286" s="202" t="s">
        <v>1279</v>
      </c>
      <c r="E286" s="791" t="s">
        <v>258</v>
      </c>
      <c r="F286" s="791" t="s">
        <v>257</v>
      </c>
      <c r="G286" s="106" t="s">
        <v>0</v>
      </c>
      <c r="H286" s="106" t="s">
        <v>0</v>
      </c>
      <c r="I286" s="106" t="s">
        <v>0</v>
      </c>
    </row>
    <row r="287" spans="2:9" ht="108" customHeight="1" x14ac:dyDescent="0.15">
      <c r="B287" s="788"/>
      <c r="C287" s="790"/>
      <c r="D287" s="203" t="s">
        <v>256</v>
      </c>
      <c r="E287" s="779"/>
      <c r="F287" s="779"/>
      <c r="G287" s="106" t="s">
        <v>0</v>
      </c>
      <c r="H287" s="106" t="s">
        <v>0</v>
      </c>
      <c r="I287" s="106" t="s">
        <v>0</v>
      </c>
    </row>
    <row r="288" spans="2:9" ht="47.25" customHeight="1" x14ac:dyDescent="0.15">
      <c r="B288" s="748">
        <v>44</v>
      </c>
      <c r="C288" s="731" t="s">
        <v>255</v>
      </c>
      <c r="D288" s="109" t="s">
        <v>254</v>
      </c>
      <c r="E288" s="333" t="s">
        <v>253</v>
      </c>
      <c r="F288" s="792" t="s">
        <v>252</v>
      </c>
      <c r="G288" s="108" t="s">
        <v>0</v>
      </c>
      <c r="H288" s="108" t="s">
        <v>0</v>
      </c>
      <c r="I288" s="108" t="s">
        <v>0</v>
      </c>
    </row>
    <row r="289" spans="2:9" ht="47.25" customHeight="1" x14ac:dyDescent="0.15">
      <c r="B289" s="748"/>
      <c r="C289" s="731"/>
      <c r="D289" s="107" t="s">
        <v>251</v>
      </c>
      <c r="E289" s="340" t="s">
        <v>250</v>
      </c>
      <c r="F289" s="792"/>
      <c r="G289" s="106" t="s">
        <v>0</v>
      </c>
      <c r="H289" s="106" t="s">
        <v>0</v>
      </c>
      <c r="I289" s="106" t="s">
        <v>0</v>
      </c>
    </row>
    <row r="290" spans="2:9" ht="90.75" customHeight="1" x14ac:dyDescent="0.15">
      <c r="B290" s="615">
        <v>45</v>
      </c>
      <c r="C290" s="634" t="s">
        <v>804</v>
      </c>
      <c r="D290" s="105" t="s">
        <v>805</v>
      </c>
      <c r="E290" s="104" t="s">
        <v>806</v>
      </c>
      <c r="F290" s="658" t="s">
        <v>807</v>
      </c>
      <c r="G290" s="103" t="s">
        <v>0</v>
      </c>
      <c r="H290" s="307" t="s">
        <v>0</v>
      </c>
      <c r="I290" s="307" t="s">
        <v>0</v>
      </c>
    </row>
    <row r="291" spans="2:9" ht="48.75" customHeight="1" x14ac:dyDescent="0.15">
      <c r="B291" s="748">
        <v>46</v>
      </c>
      <c r="C291" s="786" t="s">
        <v>249</v>
      </c>
      <c r="D291" s="105" t="s">
        <v>248</v>
      </c>
      <c r="E291" s="104" t="s">
        <v>247</v>
      </c>
      <c r="F291" s="780" t="s">
        <v>246</v>
      </c>
      <c r="G291" s="103" t="s">
        <v>0</v>
      </c>
      <c r="H291" s="640" t="s">
        <v>0</v>
      </c>
      <c r="I291" s="640" t="s">
        <v>0</v>
      </c>
    </row>
    <row r="292" spans="2:9" ht="172.5" customHeight="1" x14ac:dyDescent="0.15">
      <c r="B292" s="748"/>
      <c r="C292" s="786"/>
      <c r="D292" s="102" t="s">
        <v>245</v>
      </c>
      <c r="E292" s="101" t="s">
        <v>244</v>
      </c>
      <c r="F292" s="780"/>
      <c r="G292" s="14" t="s">
        <v>0</v>
      </c>
      <c r="H292" s="54" t="s">
        <v>0</v>
      </c>
      <c r="I292" s="54" t="s">
        <v>0</v>
      </c>
    </row>
    <row r="293" spans="2:9" ht="24.95" customHeight="1" x14ac:dyDescent="0.15">
      <c r="B293" s="742" t="s">
        <v>243</v>
      </c>
      <c r="C293" s="743"/>
      <c r="D293" s="743"/>
      <c r="E293" s="743"/>
      <c r="F293" s="743"/>
      <c r="G293" s="743"/>
      <c r="H293" s="743"/>
      <c r="I293" s="743"/>
    </row>
    <row r="294" spans="2:9" ht="81.75" customHeight="1" x14ac:dyDescent="0.15">
      <c r="B294" s="615">
        <v>47</v>
      </c>
      <c r="C294" s="616" t="s">
        <v>242</v>
      </c>
      <c r="D294" s="633" t="s">
        <v>241</v>
      </c>
      <c r="E294" s="633" t="s">
        <v>240</v>
      </c>
      <c r="F294" s="633" t="s">
        <v>239</v>
      </c>
      <c r="G294" s="645" t="s">
        <v>0</v>
      </c>
      <c r="H294" s="645" t="s">
        <v>0</v>
      </c>
      <c r="I294" s="645" t="s">
        <v>0</v>
      </c>
    </row>
    <row r="295" spans="2:9" ht="24.95" customHeight="1" x14ac:dyDescent="0.15">
      <c r="B295" s="742" t="s">
        <v>238</v>
      </c>
      <c r="C295" s="743"/>
      <c r="D295" s="743"/>
      <c r="E295" s="743"/>
      <c r="F295" s="743"/>
      <c r="G295" s="743"/>
      <c r="H295" s="743"/>
      <c r="I295" s="743"/>
    </row>
    <row r="296" spans="2:9" ht="64.5" customHeight="1" x14ac:dyDescent="0.15">
      <c r="B296" s="748">
        <v>48</v>
      </c>
      <c r="C296" s="731" t="s">
        <v>237</v>
      </c>
      <c r="D296" s="331" t="s">
        <v>236</v>
      </c>
      <c r="E296" s="331" t="s">
        <v>235</v>
      </c>
      <c r="F296" s="749" t="s">
        <v>221</v>
      </c>
      <c r="G296" s="46" t="s">
        <v>0</v>
      </c>
      <c r="H296" s="46" t="s">
        <v>0</v>
      </c>
      <c r="I296" s="46" t="s">
        <v>0</v>
      </c>
    </row>
    <row r="297" spans="2:9" ht="51.95" customHeight="1" x14ac:dyDescent="0.15">
      <c r="B297" s="748"/>
      <c r="C297" s="731"/>
      <c r="D297" s="313" t="s">
        <v>234</v>
      </c>
      <c r="E297" s="313" t="s">
        <v>233</v>
      </c>
      <c r="F297" s="749"/>
      <c r="G297" s="306" t="s">
        <v>0</v>
      </c>
      <c r="H297" s="306" t="s">
        <v>0</v>
      </c>
      <c r="I297" s="306" t="s">
        <v>0</v>
      </c>
    </row>
    <row r="298" spans="2:9" ht="53.25" customHeight="1" x14ac:dyDescent="0.15">
      <c r="B298" s="748"/>
      <c r="C298" s="731"/>
      <c r="D298" s="317" t="s">
        <v>232</v>
      </c>
      <c r="E298" s="317" t="s">
        <v>231</v>
      </c>
      <c r="F298" s="749"/>
      <c r="G298" s="54" t="s">
        <v>0</v>
      </c>
      <c r="H298" s="54" t="s">
        <v>0</v>
      </c>
      <c r="I298" s="54" t="s">
        <v>0</v>
      </c>
    </row>
    <row r="299" spans="2:9" ht="125.25" customHeight="1" x14ac:dyDescent="0.15">
      <c r="B299" s="748">
        <v>49</v>
      </c>
      <c r="C299" s="731" t="s">
        <v>230</v>
      </c>
      <c r="D299" s="331" t="s">
        <v>229</v>
      </c>
      <c r="E299" s="331" t="s">
        <v>228</v>
      </c>
      <c r="F299" s="749" t="s">
        <v>221</v>
      </c>
      <c r="G299" s="46" t="s">
        <v>0</v>
      </c>
      <c r="H299" s="46" t="s">
        <v>0</v>
      </c>
      <c r="I299" s="46" t="s">
        <v>0</v>
      </c>
    </row>
    <row r="300" spans="2:9" ht="42.75" customHeight="1" x14ac:dyDescent="0.15">
      <c r="B300" s="748"/>
      <c r="C300" s="731"/>
      <c r="D300" s="6" t="s">
        <v>227</v>
      </c>
      <c r="E300" s="6" t="s">
        <v>225</v>
      </c>
      <c r="F300" s="749"/>
      <c r="G300" s="18" t="s">
        <v>0</v>
      </c>
      <c r="H300" s="18" t="s">
        <v>0</v>
      </c>
      <c r="I300" s="18" t="s">
        <v>0</v>
      </c>
    </row>
    <row r="301" spans="2:9" ht="70.5" customHeight="1" x14ac:dyDescent="0.15">
      <c r="B301" s="748"/>
      <c r="C301" s="731"/>
      <c r="D301" s="317" t="s">
        <v>226</v>
      </c>
      <c r="E301" s="317" t="s">
        <v>225</v>
      </c>
      <c r="F301" s="749"/>
      <c r="G301" s="54" t="s">
        <v>0</v>
      </c>
      <c r="H301" s="54" t="s">
        <v>0</v>
      </c>
      <c r="I301" s="54" t="s">
        <v>0</v>
      </c>
    </row>
    <row r="302" spans="2:9" ht="114.75" customHeight="1" x14ac:dyDescent="0.15">
      <c r="B302" s="748">
        <v>50</v>
      </c>
      <c r="C302" s="731" t="s">
        <v>224</v>
      </c>
      <c r="D302" s="331" t="s">
        <v>223</v>
      </c>
      <c r="E302" s="331" t="s">
        <v>222</v>
      </c>
      <c r="F302" s="749" t="s">
        <v>221</v>
      </c>
      <c r="G302" s="46" t="s">
        <v>0</v>
      </c>
      <c r="H302" s="46" t="s">
        <v>0</v>
      </c>
      <c r="I302" s="46" t="s">
        <v>0</v>
      </c>
    </row>
    <row r="303" spans="2:9" ht="45.75" customHeight="1" x14ac:dyDescent="0.15">
      <c r="B303" s="748"/>
      <c r="C303" s="731"/>
      <c r="D303" s="6" t="s">
        <v>220</v>
      </c>
      <c r="E303" s="6" t="s">
        <v>219</v>
      </c>
      <c r="F303" s="749"/>
      <c r="G303" s="18" t="s">
        <v>0</v>
      </c>
      <c r="H303" s="18" t="s">
        <v>0</v>
      </c>
      <c r="I303" s="18" t="s">
        <v>0</v>
      </c>
    </row>
    <row r="304" spans="2:9" ht="56.25" customHeight="1" x14ac:dyDescent="0.15">
      <c r="B304" s="748"/>
      <c r="C304" s="731"/>
      <c r="D304" s="317" t="s">
        <v>218</v>
      </c>
      <c r="E304" s="317" t="s">
        <v>217</v>
      </c>
      <c r="F304" s="749"/>
      <c r="G304" s="54" t="s">
        <v>0</v>
      </c>
      <c r="H304" s="54" t="s">
        <v>0</v>
      </c>
      <c r="I304" s="54" t="s">
        <v>0</v>
      </c>
    </row>
    <row r="305" spans="2:9" ht="63.75" customHeight="1" thickBot="1" x14ac:dyDescent="0.2">
      <c r="B305" s="623">
        <v>51</v>
      </c>
      <c r="C305" s="100" t="s">
        <v>216</v>
      </c>
      <c r="D305" s="6" t="s">
        <v>215</v>
      </c>
      <c r="E305" s="303" t="s">
        <v>214</v>
      </c>
      <c r="F305" s="6"/>
      <c r="G305" s="18" t="s">
        <v>0</v>
      </c>
      <c r="H305" s="18" t="s">
        <v>0</v>
      </c>
      <c r="I305" s="18" t="s">
        <v>0</v>
      </c>
    </row>
    <row r="306" spans="2:9" s="2" customFormat="1" ht="24.75" customHeight="1" thickTop="1" thickBot="1" x14ac:dyDescent="0.2">
      <c r="B306" s="793" t="s">
        <v>213</v>
      </c>
      <c r="C306" s="793"/>
      <c r="D306" s="794" t="s">
        <v>212</v>
      </c>
      <c r="E306" s="794"/>
      <c r="F306" s="794"/>
      <c r="G306" s="45" t="s">
        <v>0</v>
      </c>
      <c r="H306" s="45" t="s">
        <v>0</v>
      </c>
      <c r="I306" s="45" t="s">
        <v>0</v>
      </c>
    </row>
    <row r="307" spans="2:9" ht="24.75" customHeight="1" thickTop="1" thickBot="1" x14ac:dyDescent="0.2">
      <c r="B307" s="793"/>
      <c r="C307" s="793"/>
      <c r="D307" s="795" t="s">
        <v>211</v>
      </c>
      <c r="E307" s="795"/>
      <c r="F307" s="795"/>
      <c r="G307" s="63" t="s">
        <v>0</v>
      </c>
      <c r="H307" s="63" t="s">
        <v>0</v>
      </c>
      <c r="I307" s="63" t="s">
        <v>0</v>
      </c>
    </row>
    <row r="308" spans="2:9" ht="90" customHeight="1" thickTop="1" thickBot="1" x14ac:dyDescent="0.2">
      <c r="B308" s="623">
        <v>52</v>
      </c>
      <c r="C308" s="303" t="s">
        <v>210</v>
      </c>
      <c r="D308" s="6" t="s">
        <v>209</v>
      </c>
      <c r="E308" s="303" t="s">
        <v>208</v>
      </c>
      <c r="F308" s="6" t="s">
        <v>207</v>
      </c>
      <c r="G308" s="18" t="s">
        <v>0</v>
      </c>
      <c r="H308" s="18" t="s">
        <v>0</v>
      </c>
      <c r="I308" s="18" t="s">
        <v>0</v>
      </c>
    </row>
    <row r="309" spans="2:9" s="2" customFormat="1" ht="29.25" customHeight="1" thickTop="1" thickBot="1" x14ac:dyDescent="0.2">
      <c r="B309" s="796" t="s">
        <v>206</v>
      </c>
      <c r="C309" s="797"/>
      <c r="D309" s="802" t="s">
        <v>205</v>
      </c>
      <c r="E309" s="802"/>
      <c r="F309" s="802"/>
      <c r="G309" s="62" t="s">
        <v>0</v>
      </c>
      <c r="H309" s="62" t="s">
        <v>0</v>
      </c>
      <c r="I309" s="61" t="s">
        <v>0</v>
      </c>
    </row>
    <row r="310" spans="2:9" ht="29.25" customHeight="1" thickTop="1" thickBot="1" x14ac:dyDescent="0.2">
      <c r="B310" s="798"/>
      <c r="C310" s="799"/>
      <c r="D310" s="803" t="s">
        <v>204</v>
      </c>
      <c r="E310" s="803"/>
      <c r="F310" s="803"/>
      <c r="G310" s="591" t="s">
        <v>0</v>
      </c>
      <c r="H310" s="591" t="s">
        <v>0</v>
      </c>
      <c r="I310" s="99" t="s">
        <v>0</v>
      </c>
    </row>
    <row r="311" spans="2:9" ht="29.25" customHeight="1" thickTop="1" thickBot="1" x14ac:dyDescent="0.2">
      <c r="B311" s="798"/>
      <c r="C311" s="799"/>
      <c r="D311" s="803" t="s">
        <v>203</v>
      </c>
      <c r="E311" s="803"/>
      <c r="F311" s="803"/>
      <c r="G311" s="43" t="s">
        <v>0</v>
      </c>
      <c r="H311" s="43" t="s">
        <v>0</v>
      </c>
      <c r="I311" s="98" t="s">
        <v>0</v>
      </c>
    </row>
    <row r="312" spans="2:9" ht="29.25" customHeight="1" thickTop="1" thickBot="1" x14ac:dyDescent="0.2">
      <c r="B312" s="800"/>
      <c r="C312" s="801"/>
      <c r="D312" s="804" t="s">
        <v>202</v>
      </c>
      <c r="E312" s="804"/>
      <c r="F312" s="804"/>
      <c r="G312" s="152" t="s">
        <v>0</v>
      </c>
      <c r="H312" s="152" t="s">
        <v>0</v>
      </c>
      <c r="I312" s="241" t="s">
        <v>0</v>
      </c>
    </row>
    <row r="313" spans="2:9" ht="90.75" customHeight="1" thickTop="1" x14ac:dyDescent="0.15">
      <c r="B313" s="703">
        <v>53</v>
      </c>
      <c r="C313" s="239" t="s">
        <v>201</v>
      </c>
      <c r="D313" s="240" t="s">
        <v>200</v>
      </c>
      <c r="E313" s="240" t="s">
        <v>776</v>
      </c>
      <c r="F313" s="240" t="s">
        <v>9</v>
      </c>
      <c r="G313" s="31" t="s">
        <v>17</v>
      </c>
      <c r="H313" s="31" t="s">
        <v>17</v>
      </c>
      <c r="I313" s="31" t="s">
        <v>17</v>
      </c>
    </row>
    <row r="314" spans="2:9" ht="90.75" customHeight="1" x14ac:dyDescent="0.15">
      <c r="B314" s="704">
        <v>54</v>
      </c>
      <c r="C314" s="621" t="s">
        <v>808</v>
      </c>
      <c r="D314" s="632" t="s">
        <v>810</v>
      </c>
      <c r="E314" s="632" t="s">
        <v>809</v>
      </c>
      <c r="F314" s="213" t="s">
        <v>257</v>
      </c>
      <c r="G314" s="30" t="s">
        <v>17</v>
      </c>
      <c r="H314" s="30" t="s">
        <v>17</v>
      </c>
      <c r="I314" s="30" t="s">
        <v>17</v>
      </c>
    </row>
    <row r="315" spans="2:9" ht="90.75" customHeight="1" x14ac:dyDescent="0.15">
      <c r="B315" s="704">
        <v>55</v>
      </c>
      <c r="C315" s="621" t="s">
        <v>812</v>
      </c>
      <c r="D315" s="632" t="s">
        <v>813</v>
      </c>
      <c r="E315" s="632" t="s">
        <v>811</v>
      </c>
      <c r="F315" s="579" t="s">
        <v>814</v>
      </c>
      <c r="G315" s="30" t="s">
        <v>17</v>
      </c>
      <c r="H315" s="30" t="s">
        <v>17</v>
      </c>
      <c r="I315" s="30" t="s">
        <v>17</v>
      </c>
    </row>
    <row r="316" spans="2:9" ht="74.25" customHeight="1" x14ac:dyDescent="0.15">
      <c r="B316" s="704">
        <v>56</v>
      </c>
      <c r="C316" s="621" t="s">
        <v>199</v>
      </c>
      <c r="D316" s="632" t="s">
        <v>1280</v>
      </c>
      <c r="E316" s="632" t="s">
        <v>1281</v>
      </c>
      <c r="F316" s="632"/>
      <c r="G316" s="30" t="s">
        <v>17</v>
      </c>
      <c r="H316" s="30" t="s">
        <v>17</v>
      </c>
      <c r="I316" s="30" t="s">
        <v>17</v>
      </c>
    </row>
    <row r="317" spans="2:9" ht="91.15" customHeight="1" thickBot="1" x14ac:dyDescent="0.2">
      <c r="B317" s="623">
        <v>57</v>
      </c>
      <c r="C317" s="624" t="s">
        <v>198</v>
      </c>
      <c r="D317" s="6" t="s">
        <v>197</v>
      </c>
      <c r="E317" s="624" t="s">
        <v>1282</v>
      </c>
      <c r="F317" s="6" t="s">
        <v>196</v>
      </c>
      <c r="G317" s="18" t="s">
        <v>0</v>
      </c>
      <c r="H317" s="18" t="s">
        <v>0</v>
      </c>
      <c r="I317" s="18" t="s">
        <v>0</v>
      </c>
    </row>
    <row r="318" spans="2:9" s="2" customFormat="1" ht="48" customHeight="1" thickTop="1" x14ac:dyDescent="0.15">
      <c r="B318" s="817" t="s">
        <v>195</v>
      </c>
      <c r="C318" s="818"/>
      <c r="D318" s="818" t="s">
        <v>194</v>
      </c>
      <c r="E318" s="818"/>
      <c r="F318" s="818"/>
      <c r="G318" s="558" t="s">
        <v>0</v>
      </c>
      <c r="H318" s="558" t="s">
        <v>0</v>
      </c>
      <c r="I318" s="559" t="s">
        <v>0</v>
      </c>
    </row>
    <row r="319" spans="2:9" s="2" customFormat="1" ht="27" customHeight="1" x14ac:dyDescent="0.15">
      <c r="B319" s="819"/>
      <c r="C319" s="807"/>
      <c r="D319" s="820" t="s">
        <v>189</v>
      </c>
      <c r="E319" s="820"/>
      <c r="F319" s="820"/>
      <c r="G319" s="603" t="s">
        <v>0</v>
      </c>
      <c r="H319" s="603" t="s">
        <v>0</v>
      </c>
      <c r="I319" s="604" t="s">
        <v>0</v>
      </c>
    </row>
    <row r="320" spans="2:9" s="2" customFormat="1" ht="32.1" customHeight="1" x14ac:dyDescent="0.15">
      <c r="B320" s="819"/>
      <c r="C320" s="807"/>
      <c r="D320" s="821" t="s">
        <v>188</v>
      </c>
      <c r="E320" s="821"/>
      <c r="F320" s="821"/>
      <c r="G320" s="821"/>
      <c r="H320" s="821"/>
      <c r="I320" s="822"/>
    </row>
    <row r="321" spans="2:9" s="2" customFormat="1" ht="32.1" customHeight="1" x14ac:dyDescent="0.15">
      <c r="B321" s="819"/>
      <c r="C321" s="807"/>
      <c r="D321" s="821" t="s">
        <v>187</v>
      </c>
      <c r="E321" s="821"/>
      <c r="F321" s="821"/>
      <c r="G321" s="821"/>
      <c r="H321" s="821"/>
      <c r="I321" s="822"/>
    </row>
    <row r="322" spans="2:9" ht="32.1" customHeight="1" x14ac:dyDescent="0.15">
      <c r="B322" s="819"/>
      <c r="C322" s="807"/>
      <c r="D322" s="823" t="s">
        <v>186</v>
      </c>
      <c r="E322" s="823"/>
      <c r="F322" s="823"/>
      <c r="G322" s="823"/>
      <c r="H322" s="823"/>
      <c r="I322" s="824"/>
    </row>
    <row r="323" spans="2:9" ht="60" customHeight="1" x14ac:dyDescent="0.15">
      <c r="B323" s="819"/>
      <c r="C323" s="807"/>
      <c r="D323" s="820" t="s">
        <v>193</v>
      </c>
      <c r="E323" s="820"/>
      <c r="F323" s="820"/>
      <c r="G323" s="603" t="s">
        <v>0</v>
      </c>
      <c r="H323" s="603" t="s">
        <v>0</v>
      </c>
      <c r="I323" s="604" t="s">
        <v>0</v>
      </c>
    </row>
    <row r="324" spans="2:9" ht="36" customHeight="1" x14ac:dyDescent="0.15">
      <c r="B324" s="819"/>
      <c r="C324" s="807"/>
      <c r="D324" s="825" t="s">
        <v>192</v>
      </c>
      <c r="E324" s="825"/>
      <c r="F324" s="825"/>
      <c r="G324" s="825"/>
      <c r="H324" s="825"/>
      <c r="I324" s="826"/>
    </row>
    <row r="325" spans="2:9" ht="36" customHeight="1" x14ac:dyDescent="0.15">
      <c r="B325" s="819"/>
      <c r="C325" s="807"/>
      <c r="D325" s="825" t="s">
        <v>191</v>
      </c>
      <c r="E325" s="825"/>
      <c r="F325" s="825"/>
      <c r="G325" s="825"/>
      <c r="H325" s="825"/>
      <c r="I325" s="826"/>
    </row>
    <row r="326" spans="2:9" ht="105.75" customHeight="1" x14ac:dyDescent="0.15">
      <c r="B326" s="819"/>
      <c r="C326" s="807"/>
      <c r="D326" s="827" t="s">
        <v>777</v>
      </c>
      <c r="E326" s="827"/>
      <c r="F326" s="827"/>
      <c r="G326" s="827"/>
      <c r="H326" s="827"/>
      <c r="I326" s="828"/>
    </row>
    <row r="327" spans="2:9" ht="24.75" customHeight="1" x14ac:dyDescent="0.15">
      <c r="B327" s="819"/>
      <c r="C327" s="807"/>
      <c r="D327" s="807" t="s">
        <v>184</v>
      </c>
      <c r="E327" s="807"/>
      <c r="F327" s="807"/>
      <c r="G327" s="557" t="s">
        <v>0</v>
      </c>
      <c r="H327" s="557" t="s">
        <v>0</v>
      </c>
      <c r="I327" s="560" t="s">
        <v>0</v>
      </c>
    </row>
    <row r="328" spans="2:9" ht="46.5" customHeight="1" x14ac:dyDescent="0.15">
      <c r="B328" s="808" t="s">
        <v>190</v>
      </c>
      <c r="C328" s="809"/>
      <c r="D328" s="807" t="s">
        <v>783</v>
      </c>
      <c r="E328" s="807"/>
      <c r="F328" s="807"/>
      <c r="G328" s="30" t="s">
        <v>0</v>
      </c>
      <c r="H328" s="30" t="s">
        <v>0</v>
      </c>
      <c r="I328" s="29" t="s">
        <v>0</v>
      </c>
    </row>
    <row r="329" spans="2:9" ht="24.75" customHeight="1" x14ac:dyDescent="0.15">
      <c r="B329" s="808"/>
      <c r="C329" s="809"/>
      <c r="D329" s="812" t="s">
        <v>189</v>
      </c>
      <c r="E329" s="812"/>
      <c r="F329" s="812"/>
      <c r="G329" s="41" t="s">
        <v>0</v>
      </c>
      <c r="H329" s="41" t="s">
        <v>0</v>
      </c>
      <c r="I329" s="605" t="s">
        <v>0</v>
      </c>
    </row>
    <row r="330" spans="2:9" ht="33.75" customHeight="1" x14ac:dyDescent="0.15">
      <c r="B330" s="808"/>
      <c r="C330" s="809"/>
      <c r="D330" s="813" t="s">
        <v>914</v>
      </c>
      <c r="E330" s="813"/>
      <c r="F330" s="813"/>
      <c r="G330" s="813"/>
      <c r="H330" s="813"/>
      <c r="I330" s="814"/>
    </row>
    <row r="331" spans="2:9" ht="33.75" customHeight="1" x14ac:dyDescent="0.15">
      <c r="B331" s="808"/>
      <c r="C331" s="809"/>
      <c r="D331" s="813" t="s">
        <v>187</v>
      </c>
      <c r="E331" s="813"/>
      <c r="F331" s="813"/>
      <c r="G331" s="813"/>
      <c r="H331" s="813"/>
      <c r="I331" s="814"/>
    </row>
    <row r="332" spans="2:9" ht="33.75" customHeight="1" x14ac:dyDescent="0.15">
      <c r="B332" s="808"/>
      <c r="C332" s="809"/>
      <c r="D332" s="815" t="s">
        <v>186</v>
      </c>
      <c r="E332" s="815"/>
      <c r="F332" s="815"/>
      <c r="G332" s="815"/>
      <c r="H332" s="815"/>
      <c r="I332" s="816"/>
    </row>
    <row r="333" spans="2:9" ht="38.25" customHeight="1" x14ac:dyDescent="0.15">
      <c r="B333" s="808"/>
      <c r="C333" s="809"/>
      <c r="D333" s="809" t="s">
        <v>185</v>
      </c>
      <c r="E333" s="809"/>
      <c r="F333" s="809"/>
      <c r="G333" s="30" t="s">
        <v>0</v>
      </c>
      <c r="H333" s="30" t="s">
        <v>0</v>
      </c>
      <c r="I333" s="29" t="s">
        <v>0</v>
      </c>
    </row>
    <row r="334" spans="2:9" ht="27" customHeight="1" thickBot="1" x14ac:dyDescent="0.2">
      <c r="B334" s="810"/>
      <c r="C334" s="811"/>
      <c r="D334" s="811" t="s">
        <v>184</v>
      </c>
      <c r="E334" s="811"/>
      <c r="F334" s="811"/>
      <c r="G334" s="28" t="s">
        <v>0</v>
      </c>
      <c r="H334" s="28" t="s">
        <v>0</v>
      </c>
      <c r="I334" s="27" t="s">
        <v>0</v>
      </c>
    </row>
    <row r="335" spans="2:9" ht="52.5" customHeight="1" thickTop="1" thickBot="1" x14ac:dyDescent="0.2">
      <c r="B335" s="719">
        <v>58</v>
      </c>
      <c r="C335" s="717" t="s">
        <v>183</v>
      </c>
      <c r="D335" s="6" t="s">
        <v>182</v>
      </c>
      <c r="E335" s="845" t="s">
        <v>1283</v>
      </c>
      <c r="F335" s="6" t="s">
        <v>1374</v>
      </c>
      <c r="G335" s="805" t="s">
        <v>0</v>
      </c>
      <c r="H335" s="805" t="s">
        <v>0</v>
      </c>
      <c r="I335" s="805" t="s">
        <v>0</v>
      </c>
    </row>
    <row r="336" spans="2:9" ht="60" customHeight="1" thickTop="1" thickBot="1" x14ac:dyDescent="0.2">
      <c r="B336" s="718"/>
      <c r="C336" s="716"/>
      <c r="D336" s="6" t="s">
        <v>181</v>
      </c>
      <c r="E336" s="846"/>
      <c r="F336" s="6"/>
      <c r="G336" s="806"/>
      <c r="H336" s="806"/>
      <c r="I336" s="806"/>
    </row>
    <row r="337" spans="2:9" s="2" customFormat="1" ht="30.75" customHeight="1" thickTop="1" x14ac:dyDescent="0.15">
      <c r="B337" s="829" t="s">
        <v>1375</v>
      </c>
      <c r="C337" s="830"/>
      <c r="D337" s="835" t="s">
        <v>177</v>
      </c>
      <c r="E337" s="836"/>
      <c r="F337" s="830"/>
      <c r="G337" s="25" t="s">
        <v>0</v>
      </c>
      <c r="H337" s="25" t="s">
        <v>0</v>
      </c>
      <c r="I337" s="38" t="s">
        <v>0</v>
      </c>
    </row>
    <row r="338" spans="2:9" s="2" customFormat="1" ht="30.75" customHeight="1" x14ac:dyDescent="0.15">
      <c r="B338" s="831"/>
      <c r="C338" s="832"/>
      <c r="D338" s="837" t="s">
        <v>179</v>
      </c>
      <c r="E338" s="838"/>
      <c r="F338" s="832"/>
      <c r="G338" s="23" t="s">
        <v>0</v>
      </c>
      <c r="H338" s="23" t="s">
        <v>0</v>
      </c>
      <c r="I338" s="36" t="s">
        <v>0</v>
      </c>
    </row>
    <row r="339" spans="2:9" s="2" customFormat="1" ht="30.75" customHeight="1" x14ac:dyDescent="0.15">
      <c r="B339" s="833"/>
      <c r="C339" s="834"/>
      <c r="D339" s="839" t="s">
        <v>1</v>
      </c>
      <c r="E339" s="840"/>
      <c r="F339" s="834"/>
      <c r="G339" s="561" t="s">
        <v>0</v>
      </c>
      <c r="H339" s="561" t="s">
        <v>0</v>
      </c>
      <c r="I339" s="562" t="s">
        <v>0</v>
      </c>
    </row>
    <row r="340" spans="2:9" s="2" customFormat="1" ht="30.75" customHeight="1" x14ac:dyDescent="0.15">
      <c r="B340" s="841" t="s">
        <v>180</v>
      </c>
      <c r="C340" s="842"/>
      <c r="D340" s="843" t="s">
        <v>175</v>
      </c>
      <c r="E340" s="844"/>
      <c r="F340" s="842"/>
      <c r="G340" s="41" t="s">
        <v>0</v>
      </c>
      <c r="H340" s="41" t="s">
        <v>0</v>
      </c>
      <c r="I340" s="40" t="s">
        <v>0</v>
      </c>
    </row>
    <row r="341" spans="2:9" s="2" customFormat="1" ht="30.75" customHeight="1" x14ac:dyDescent="0.15">
      <c r="B341" s="831"/>
      <c r="C341" s="832"/>
      <c r="D341" s="837" t="s">
        <v>179</v>
      </c>
      <c r="E341" s="838"/>
      <c r="F341" s="832"/>
      <c r="G341" s="23" t="s">
        <v>0</v>
      </c>
      <c r="H341" s="23" t="s">
        <v>0</v>
      </c>
      <c r="I341" s="36" t="s">
        <v>0</v>
      </c>
    </row>
    <row r="342" spans="2:9" s="2" customFormat="1" ht="30.75" customHeight="1" x14ac:dyDescent="0.15">
      <c r="B342" s="833"/>
      <c r="C342" s="834"/>
      <c r="D342" s="839" t="s">
        <v>2</v>
      </c>
      <c r="E342" s="840"/>
      <c r="F342" s="834"/>
      <c r="G342" s="561" t="s">
        <v>0</v>
      </c>
      <c r="H342" s="561" t="s">
        <v>0</v>
      </c>
      <c r="I342" s="562" t="s">
        <v>0</v>
      </c>
    </row>
    <row r="343" spans="2:9" s="2" customFormat="1" ht="30.75" customHeight="1" x14ac:dyDescent="0.15">
      <c r="B343" s="841" t="s">
        <v>178</v>
      </c>
      <c r="C343" s="842"/>
      <c r="D343" s="843" t="s">
        <v>177</v>
      </c>
      <c r="E343" s="844"/>
      <c r="F343" s="842"/>
      <c r="G343" s="41" t="s">
        <v>0</v>
      </c>
      <c r="H343" s="41" t="s">
        <v>0</v>
      </c>
      <c r="I343" s="40" t="s">
        <v>0</v>
      </c>
    </row>
    <row r="344" spans="2:9" s="2" customFormat="1" ht="30.75" customHeight="1" x14ac:dyDescent="0.15">
      <c r="B344" s="831"/>
      <c r="C344" s="832"/>
      <c r="D344" s="837" t="s">
        <v>174</v>
      </c>
      <c r="E344" s="838"/>
      <c r="F344" s="832"/>
      <c r="G344" s="23" t="s">
        <v>0</v>
      </c>
      <c r="H344" s="23" t="s">
        <v>0</v>
      </c>
      <c r="I344" s="36" t="s">
        <v>0</v>
      </c>
    </row>
    <row r="345" spans="2:9" s="2" customFormat="1" ht="30.75" customHeight="1" x14ac:dyDescent="0.15">
      <c r="B345" s="831"/>
      <c r="C345" s="832"/>
      <c r="D345" s="837" t="s">
        <v>173</v>
      </c>
      <c r="E345" s="838"/>
      <c r="F345" s="832"/>
      <c r="G345" s="23" t="s">
        <v>0</v>
      </c>
      <c r="H345" s="23" t="s">
        <v>0</v>
      </c>
      <c r="I345" s="36" t="s">
        <v>0</v>
      </c>
    </row>
    <row r="346" spans="2:9" s="2" customFormat="1" ht="30.75" customHeight="1" x14ac:dyDescent="0.15">
      <c r="B346" s="833"/>
      <c r="C346" s="834"/>
      <c r="D346" s="839" t="s">
        <v>2</v>
      </c>
      <c r="E346" s="840"/>
      <c r="F346" s="834"/>
      <c r="G346" s="561" t="s">
        <v>0</v>
      </c>
      <c r="H346" s="561" t="s">
        <v>0</v>
      </c>
      <c r="I346" s="562" t="s">
        <v>0</v>
      </c>
    </row>
    <row r="347" spans="2:9" s="2" customFormat="1" ht="30.75" customHeight="1" x14ac:dyDescent="0.15">
      <c r="B347" s="857" t="s">
        <v>176</v>
      </c>
      <c r="C347" s="858"/>
      <c r="D347" s="861" t="s">
        <v>175</v>
      </c>
      <c r="E347" s="862"/>
      <c r="F347" s="858"/>
      <c r="G347" s="57" t="s">
        <v>0</v>
      </c>
      <c r="H347" s="57" t="s">
        <v>0</v>
      </c>
      <c r="I347" s="56" t="s">
        <v>0</v>
      </c>
    </row>
    <row r="348" spans="2:9" s="2" customFormat="1" ht="30.75" customHeight="1" x14ac:dyDescent="0.15">
      <c r="B348" s="831"/>
      <c r="C348" s="832"/>
      <c r="D348" s="837" t="s">
        <v>174</v>
      </c>
      <c r="E348" s="838"/>
      <c r="F348" s="832"/>
      <c r="G348" s="23" t="s">
        <v>0</v>
      </c>
      <c r="H348" s="23" t="s">
        <v>0</v>
      </c>
      <c r="I348" s="36" t="s">
        <v>0</v>
      </c>
    </row>
    <row r="349" spans="2:9" s="2" customFormat="1" ht="30.75" customHeight="1" x14ac:dyDescent="0.15">
      <c r="B349" s="831"/>
      <c r="C349" s="832"/>
      <c r="D349" s="837" t="s">
        <v>173</v>
      </c>
      <c r="E349" s="838"/>
      <c r="F349" s="832"/>
      <c r="G349" s="23" t="s">
        <v>0</v>
      </c>
      <c r="H349" s="23" t="s">
        <v>0</v>
      </c>
      <c r="I349" s="36" t="s">
        <v>0</v>
      </c>
    </row>
    <row r="350" spans="2:9" s="2" customFormat="1" ht="30.75" customHeight="1" thickBot="1" x14ac:dyDescent="0.2">
      <c r="B350" s="859"/>
      <c r="C350" s="860"/>
      <c r="D350" s="863" t="s">
        <v>2</v>
      </c>
      <c r="E350" s="864"/>
      <c r="F350" s="860"/>
      <c r="G350" s="34" t="s">
        <v>0</v>
      </c>
      <c r="H350" s="34" t="s">
        <v>0</v>
      </c>
      <c r="I350" s="33" t="s">
        <v>0</v>
      </c>
    </row>
    <row r="351" spans="2:9" ht="72.75" customHeight="1" thickTop="1" thickBot="1" x14ac:dyDescent="0.2">
      <c r="B351" s="847">
        <v>59</v>
      </c>
      <c r="C351" s="849" t="s">
        <v>172</v>
      </c>
      <c r="D351" s="97" t="s">
        <v>171</v>
      </c>
      <c r="E351" s="851" t="s">
        <v>1284</v>
      </c>
      <c r="F351" s="97" t="s">
        <v>131</v>
      </c>
      <c r="G351" s="853" t="s">
        <v>0</v>
      </c>
      <c r="H351" s="853" t="s">
        <v>0</v>
      </c>
      <c r="I351" s="855" t="s">
        <v>0</v>
      </c>
    </row>
    <row r="352" spans="2:9" ht="108.75" customHeight="1" thickTop="1" thickBot="1" x14ac:dyDescent="0.2">
      <c r="B352" s="848"/>
      <c r="C352" s="850"/>
      <c r="D352" s="608" t="s">
        <v>170</v>
      </c>
      <c r="E352" s="852"/>
      <c r="F352" s="358"/>
      <c r="G352" s="854"/>
      <c r="H352" s="854"/>
      <c r="I352" s="856"/>
    </row>
    <row r="353" spans="2:9" ht="48" customHeight="1" thickTop="1" thickBot="1" x14ac:dyDescent="0.2">
      <c r="B353" s="865" t="s">
        <v>169</v>
      </c>
      <c r="C353" s="865"/>
      <c r="D353" s="794" t="s">
        <v>168</v>
      </c>
      <c r="E353" s="794"/>
      <c r="F353" s="794"/>
      <c r="G353" s="45" t="s">
        <v>0</v>
      </c>
      <c r="H353" s="45" t="s">
        <v>0</v>
      </c>
      <c r="I353" s="243" t="s">
        <v>0</v>
      </c>
    </row>
    <row r="354" spans="2:9" ht="86.25" customHeight="1" thickTop="1" x14ac:dyDescent="0.15">
      <c r="B354" s="865"/>
      <c r="C354" s="865"/>
      <c r="D354" s="866" t="s">
        <v>167</v>
      </c>
      <c r="E354" s="866"/>
      <c r="F354" s="866"/>
      <c r="G354" s="96" t="s">
        <v>0</v>
      </c>
      <c r="H354" s="96" t="s">
        <v>0</v>
      </c>
      <c r="I354" s="283" t="s">
        <v>0</v>
      </c>
    </row>
    <row r="355" spans="2:9" ht="39.75" customHeight="1" x14ac:dyDescent="0.15">
      <c r="B355" s="867" t="s">
        <v>166</v>
      </c>
      <c r="C355" s="867"/>
      <c r="D355" s="780" t="s">
        <v>165</v>
      </c>
      <c r="E355" s="780"/>
      <c r="F355" s="780"/>
      <c r="G355" s="307" t="s">
        <v>0</v>
      </c>
      <c r="H355" s="307" t="s">
        <v>0</v>
      </c>
      <c r="I355" s="284" t="s">
        <v>0</v>
      </c>
    </row>
    <row r="356" spans="2:9" ht="39.75" customHeight="1" x14ac:dyDescent="0.15">
      <c r="B356" s="867"/>
      <c r="C356" s="867"/>
      <c r="D356" s="759" t="s">
        <v>164</v>
      </c>
      <c r="E356" s="759"/>
      <c r="F356" s="759"/>
      <c r="G356" s="306" t="s">
        <v>0</v>
      </c>
      <c r="H356" s="306" t="s">
        <v>0</v>
      </c>
      <c r="I356" s="250" t="s">
        <v>0</v>
      </c>
    </row>
    <row r="357" spans="2:9" ht="69.75" customHeight="1" x14ac:dyDescent="0.15">
      <c r="B357" s="867"/>
      <c r="C357" s="867"/>
      <c r="D357" s="759" t="s">
        <v>163</v>
      </c>
      <c r="E357" s="759"/>
      <c r="F357" s="759"/>
      <c r="G357" s="306" t="s">
        <v>0</v>
      </c>
      <c r="H357" s="306" t="s">
        <v>0</v>
      </c>
      <c r="I357" s="250" t="s">
        <v>0</v>
      </c>
    </row>
    <row r="358" spans="2:9" ht="34.5" customHeight="1" x14ac:dyDescent="0.15">
      <c r="B358" s="867"/>
      <c r="C358" s="867"/>
      <c r="D358" s="759" t="s">
        <v>162</v>
      </c>
      <c r="E358" s="759"/>
      <c r="F358" s="759"/>
      <c r="G358" s="306" t="s">
        <v>0</v>
      </c>
      <c r="H358" s="306" t="s">
        <v>0</v>
      </c>
      <c r="I358" s="250" t="s">
        <v>0</v>
      </c>
    </row>
    <row r="359" spans="2:9" ht="32.25" customHeight="1" x14ac:dyDescent="0.15">
      <c r="B359" s="867"/>
      <c r="C359" s="867"/>
      <c r="D359" s="759" t="s">
        <v>161</v>
      </c>
      <c r="E359" s="759"/>
      <c r="F359" s="759"/>
      <c r="G359" s="306" t="s">
        <v>0</v>
      </c>
      <c r="H359" s="306" t="s">
        <v>0</v>
      </c>
      <c r="I359" s="250" t="s">
        <v>0</v>
      </c>
    </row>
    <row r="360" spans="2:9" ht="33.75" customHeight="1" x14ac:dyDescent="0.15">
      <c r="B360" s="867"/>
      <c r="C360" s="867"/>
      <c r="D360" s="759" t="s">
        <v>160</v>
      </c>
      <c r="E360" s="759"/>
      <c r="F360" s="759"/>
      <c r="G360" s="306" t="s">
        <v>0</v>
      </c>
      <c r="H360" s="306" t="s">
        <v>0</v>
      </c>
      <c r="I360" s="250" t="s">
        <v>0</v>
      </c>
    </row>
    <row r="361" spans="2:9" ht="68.25" customHeight="1" thickBot="1" x14ac:dyDescent="0.2">
      <c r="B361" s="868"/>
      <c r="C361" s="868"/>
      <c r="D361" s="795" t="s">
        <v>159</v>
      </c>
      <c r="E361" s="795"/>
      <c r="F361" s="795"/>
      <c r="G361" s="63" t="s">
        <v>0</v>
      </c>
      <c r="H361" s="63" t="s">
        <v>0</v>
      </c>
      <c r="I361" s="252" t="s">
        <v>0</v>
      </c>
    </row>
    <row r="362" spans="2:9" ht="47.25" customHeight="1" thickTop="1" thickBot="1" x14ac:dyDescent="0.2">
      <c r="B362" s="258">
        <v>60</v>
      </c>
      <c r="C362" s="259" t="s">
        <v>158</v>
      </c>
      <c r="D362" s="281" t="s">
        <v>157</v>
      </c>
      <c r="E362" s="281" t="s">
        <v>144</v>
      </c>
      <c r="F362" s="281"/>
      <c r="G362" s="91" t="s">
        <v>0</v>
      </c>
      <c r="H362" s="91" t="s">
        <v>0</v>
      </c>
      <c r="I362" s="282" t="s">
        <v>0</v>
      </c>
    </row>
    <row r="363" spans="2:9" s="2" customFormat="1" ht="25.5" customHeight="1" thickTop="1" thickBot="1" x14ac:dyDescent="0.2">
      <c r="B363" s="869" t="s">
        <v>156</v>
      </c>
      <c r="C363" s="870"/>
      <c r="D363" s="875" t="s">
        <v>155</v>
      </c>
      <c r="E363" s="876"/>
      <c r="F363" s="876"/>
      <c r="G363" s="19" t="s">
        <v>0</v>
      </c>
      <c r="H363" s="19" t="s">
        <v>0</v>
      </c>
      <c r="I363" s="93" t="s">
        <v>0</v>
      </c>
    </row>
    <row r="364" spans="2:9" ht="26.25" customHeight="1" thickTop="1" thickBot="1" x14ac:dyDescent="0.2">
      <c r="B364" s="871"/>
      <c r="C364" s="872"/>
      <c r="D364" s="877" t="s">
        <v>154</v>
      </c>
      <c r="E364" s="878"/>
      <c r="F364" s="878"/>
      <c r="G364" s="17" t="s">
        <v>0</v>
      </c>
      <c r="H364" s="17" t="s">
        <v>0</v>
      </c>
      <c r="I364" s="92" t="s">
        <v>0</v>
      </c>
    </row>
    <row r="365" spans="2:9" ht="84.75" customHeight="1" thickTop="1" thickBot="1" x14ac:dyDescent="0.2">
      <c r="B365" s="873"/>
      <c r="C365" s="874"/>
      <c r="D365" s="879" t="s">
        <v>153</v>
      </c>
      <c r="E365" s="880"/>
      <c r="F365" s="880"/>
      <c r="G365" s="91" t="s">
        <v>0</v>
      </c>
      <c r="H365" s="91" t="s">
        <v>0</v>
      </c>
      <c r="I365" s="90" t="s">
        <v>0</v>
      </c>
    </row>
    <row r="366" spans="2:9" ht="137.25" customHeight="1" thickTop="1" thickBot="1" x14ac:dyDescent="0.2">
      <c r="B366" s="659">
        <v>61</v>
      </c>
      <c r="C366" s="606" t="s">
        <v>152</v>
      </c>
      <c r="D366" s="256" t="s">
        <v>918</v>
      </c>
      <c r="E366" s="256" t="s">
        <v>1285</v>
      </c>
      <c r="F366" s="352" t="s">
        <v>151</v>
      </c>
      <c r="G366" s="279" t="s">
        <v>0</v>
      </c>
      <c r="H366" s="279" t="s">
        <v>0</v>
      </c>
      <c r="I366" s="280" t="s">
        <v>0</v>
      </c>
    </row>
    <row r="367" spans="2:9" ht="57.75" customHeight="1" thickTop="1" x14ac:dyDescent="0.15">
      <c r="B367" s="881" t="s">
        <v>150</v>
      </c>
      <c r="C367" s="882"/>
      <c r="D367" s="887" t="s">
        <v>149</v>
      </c>
      <c r="E367" s="888"/>
      <c r="F367" s="889"/>
      <c r="G367" s="277" t="s">
        <v>0</v>
      </c>
      <c r="H367" s="277" t="s">
        <v>0</v>
      </c>
      <c r="I367" s="278" t="s">
        <v>0</v>
      </c>
    </row>
    <row r="368" spans="2:9" ht="39.75" customHeight="1" x14ac:dyDescent="0.15">
      <c r="B368" s="883"/>
      <c r="C368" s="884"/>
      <c r="D368" s="890" t="s">
        <v>148</v>
      </c>
      <c r="E368" s="891"/>
      <c r="F368" s="892"/>
      <c r="G368" s="201" t="s">
        <v>0</v>
      </c>
      <c r="H368" s="201" t="s">
        <v>0</v>
      </c>
      <c r="I368" s="216" t="s">
        <v>0</v>
      </c>
    </row>
    <row r="369" spans="2:9" ht="44.25" customHeight="1" x14ac:dyDescent="0.15">
      <c r="B369" s="883"/>
      <c r="C369" s="884"/>
      <c r="D369" s="890" t="s">
        <v>147</v>
      </c>
      <c r="E369" s="891"/>
      <c r="F369" s="892"/>
      <c r="G369" s="201" t="s">
        <v>0</v>
      </c>
      <c r="H369" s="201" t="s">
        <v>0</v>
      </c>
      <c r="I369" s="216" t="s">
        <v>0</v>
      </c>
    </row>
    <row r="370" spans="2:9" ht="60" customHeight="1" thickBot="1" x14ac:dyDescent="0.2">
      <c r="B370" s="885"/>
      <c r="C370" s="886"/>
      <c r="D370" s="893" t="s">
        <v>146</v>
      </c>
      <c r="E370" s="894"/>
      <c r="F370" s="895"/>
      <c r="G370" s="215" t="s">
        <v>0</v>
      </c>
      <c r="H370" s="215" t="s">
        <v>0</v>
      </c>
      <c r="I370" s="217" t="s">
        <v>0</v>
      </c>
    </row>
    <row r="371" spans="2:9" s="2" customFormat="1" ht="156.75" customHeight="1" thickTop="1" thickBot="1" x14ac:dyDescent="0.2">
      <c r="B371" s="660">
        <v>62</v>
      </c>
      <c r="C371" s="607" t="s">
        <v>145</v>
      </c>
      <c r="D371" s="614" t="s">
        <v>898</v>
      </c>
      <c r="E371" s="614" t="s">
        <v>1286</v>
      </c>
      <c r="F371" s="607" t="s">
        <v>143</v>
      </c>
      <c r="G371" s="231" t="s">
        <v>0</v>
      </c>
      <c r="H371" s="232" t="s">
        <v>0</v>
      </c>
      <c r="I371" s="231" t="s">
        <v>0</v>
      </c>
    </row>
    <row r="372" spans="2:9" ht="18.75" customHeight="1" thickTop="1" x14ac:dyDescent="0.15">
      <c r="B372" s="233"/>
      <c r="C372" s="609"/>
      <c r="D372" s="901" t="s">
        <v>820</v>
      </c>
      <c r="E372" s="902"/>
      <c r="F372" s="902"/>
      <c r="G372" s="902"/>
      <c r="H372" s="902"/>
      <c r="I372" s="903"/>
    </row>
    <row r="373" spans="2:9" ht="71.25" customHeight="1" x14ac:dyDescent="0.15">
      <c r="B373" s="883" t="s">
        <v>917</v>
      </c>
      <c r="C373" s="884"/>
      <c r="D373" s="904" t="s">
        <v>815</v>
      </c>
      <c r="E373" s="905"/>
      <c r="F373" s="906"/>
      <c r="G373" s="231" t="s">
        <v>0</v>
      </c>
      <c r="H373" s="231" t="s">
        <v>0</v>
      </c>
      <c r="I373" s="661" t="s">
        <v>0</v>
      </c>
    </row>
    <row r="374" spans="2:9" ht="18.75" customHeight="1" x14ac:dyDescent="0.15">
      <c r="B374" s="883"/>
      <c r="C374" s="884"/>
      <c r="D374" s="907" t="s">
        <v>818</v>
      </c>
      <c r="E374" s="908"/>
      <c r="F374" s="908"/>
      <c r="G374" s="908"/>
      <c r="H374" s="908"/>
      <c r="I374" s="909"/>
    </row>
    <row r="375" spans="2:9" ht="31.5" customHeight="1" x14ac:dyDescent="0.15">
      <c r="B375" s="883"/>
      <c r="C375" s="884"/>
      <c r="D375" s="910" t="s">
        <v>825</v>
      </c>
      <c r="E375" s="911"/>
      <c r="F375" s="912"/>
      <c r="G375" s="662" t="s">
        <v>0</v>
      </c>
      <c r="H375" s="662" t="s">
        <v>0</v>
      </c>
      <c r="I375" s="663" t="s">
        <v>0</v>
      </c>
    </row>
    <row r="376" spans="2:9" ht="31.5" customHeight="1" x14ac:dyDescent="0.15">
      <c r="B376" s="883"/>
      <c r="C376" s="884"/>
      <c r="D376" s="890" t="s">
        <v>816</v>
      </c>
      <c r="E376" s="891"/>
      <c r="F376" s="892"/>
      <c r="G376" s="201" t="s">
        <v>0</v>
      </c>
      <c r="H376" s="201" t="s">
        <v>0</v>
      </c>
      <c r="I376" s="216" t="s">
        <v>0</v>
      </c>
    </row>
    <row r="377" spans="2:9" ht="31.5" customHeight="1" x14ac:dyDescent="0.15">
      <c r="B377" s="883"/>
      <c r="C377" s="884"/>
      <c r="D377" s="913" t="s">
        <v>817</v>
      </c>
      <c r="E377" s="914"/>
      <c r="F377" s="915"/>
      <c r="G377" s="664" t="s">
        <v>0</v>
      </c>
      <c r="H377" s="664" t="s">
        <v>0</v>
      </c>
      <c r="I377" s="665" t="s">
        <v>0</v>
      </c>
    </row>
    <row r="378" spans="2:9" ht="18.75" customHeight="1" x14ac:dyDescent="0.15">
      <c r="B378" s="883"/>
      <c r="C378" s="884"/>
      <c r="D378" s="907" t="s">
        <v>819</v>
      </c>
      <c r="E378" s="908"/>
      <c r="F378" s="908"/>
      <c r="G378" s="908"/>
      <c r="H378" s="908"/>
      <c r="I378" s="909"/>
    </row>
    <row r="379" spans="2:9" ht="39.950000000000003" customHeight="1" x14ac:dyDescent="0.15">
      <c r="B379" s="883"/>
      <c r="C379" s="884"/>
      <c r="D379" s="910" t="s">
        <v>824</v>
      </c>
      <c r="E379" s="911"/>
      <c r="F379" s="912"/>
      <c r="G379" s="662" t="s">
        <v>0</v>
      </c>
      <c r="H379" s="662" t="s">
        <v>0</v>
      </c>
      <c r="I379" s="663" t="s">
        <v>0</v>
      </c>
    </row>
    <row r="380" spans="2:9" ht="39.950000000000003" customHeight="1" x14ac:dyDescent="0.15">
      <c r="B380" s="883"/>
      <c r="C380" s="884"/>
      <c r="D380" s="890" t="s">
        <v>823</v>
      </c>
      <c r="E380" s="891"/>
      <c r="F380" s="892"/>
      <c r="G380" s="201" t="s">
        <v>0</v>
      </c>
      <c r="H380" s="201" t="s">
        <v>0</v>
      </c>
      <c r="I380" s="216" t="s">
        <v>0</v>
      </c>
    </row>
    <row r="381" spans="2:9" ht="39.950000000000003" customHeight="1" x14ac:dyDescent="0.15">
      <c r="B381" s="883"/>
      <c r="C381" s="884"/>
      <c r="D381" s="890" t="s">
        <v>821</v>
      </c>
      <c r="E381" s="891"/>
      <c r="F381" s="892"/>
      <c r="G381" s="201" t="s">
        <v>0</v>
      </c>
      <c r="H381" s="201" t="s">
        <v>0</v>
      </c>
      <c r="I381" s="216" t="s">
        <v>0</v>
      </c>
    </row>
    <row r="382" spans="2:9" ht="39.950000000000003" customHeight="1" thickBot="1" x14ac:dyDescent="0.2">
      <c r="B382" s="885"/>
      <c r="C382" s="886"/>
      <c r="D382" s="893" t="s">
        <v>822</v>
      </c>
      <c r="E382" s="894"/>
      <c r="F382" s="895"/>
      <c r="G382" s="215" t="s">
        <v>0</v>
      </c>
      <c r="H382" s="215" t="s">
        <v>0</v>
      </c>
      <c r="I382" s="217" t="s">
        <v>0</v>
      </c>
    </row>
    <row r="383" spans="2:9" ht="98.25" customHeight="1" thickTop="1" thickBot="1" x14ac:dyDescent="0.2">
      <c r="B383" s="666">
        <v>63</v>
      </c>
      <c r="C383" s="275" t="s">
        <v>142</v>
      </c>
      <c r="D383" s="235" t="s">
        <v>141</v>
      </c>
      <c r="E383" s="235" t="s">
        <v>1287</v>
      </c>
      <c r="F383" s="275"/>
      <c r="G383" s="274"/>
      <c r="H383" s="276"/>
      <c r="I383" s="274"/>
    </row>
    <row r="384" spans="2:9" ht="33.75" customHeight="1" thickTop="1" x14ac:dyDescent="0.15">
      <c r="B384" s="881" t="s">
        <v>885</v>
      </c>
      <c r="C384" s="896"/>
      <c r="D384" s="887" t="s">
        <v>140</v>
      </c>
      <c r="E384" s="888"/>
      <c r="F384" s="889"/>
      <c r="G384" s="277" t="s">
        <v>0</v>
      </c>
      <c r="H384" s="277" t="s">
        <v>0</v>
      </c>
      <c r="I384" s="278" t="s">
        <v>0</v>
      </c>
    </row>
    <row r="385" spans="2:9" ht="42" customHeight="1" x14ac:dyDescent="0.15">
      <c r="B385" s="897"/>
      <c r="C385" s="898"/>
      <c r="D385" s="890" t="s">
        <v>139</v>
      </c>
      <c r="E385" s="891"/>
      <c r="F385" s="892"/>
      <c r="G385" s="201" t="s">
        <v>0</v>
      </c>
      <c r="H385" s="201" t="s">
        <v>0</v>
      </c>
      <c r="I385" s="216" t="s">
        <v>0</v>
      </c>
    </row>
    <row r="386" spans="2:9" ht="42" customHeight="1" x14ac:dyDescent="0.15">
      <c r="B386" s="897"/>
      <c r="C386" s="898"/>
      <c r="D386" s="890" t="s">
        <v>138</v>
      </c>
      <c r="E386" s="891"/>
      <c r="F386" s="892"/>
      <c r="G386" s="201" t="s">
        <v>0</v>
      </c>
      <c r="H386" s="201" t="s">
        <v>0</v>
      </c>
      <c r="I386" s="216" t="s">
        <v>0</v>
      </c>
    </row>
    <row r="387" spans="2:9" ht="31.5" customHeight="1" thickBot="1" x14ac:dyDescent="0.2">
      <c r="B387" s="899"/>
      <c r="C387" s="900"/>
      <c r="D387" s="893" t="s">
        <v>1288</v>
      </c>
      <c r="E387" s="894"/>
      <c r="F387" s="895"/>
      <c r="G387" s="215" t="s">
        <v>17</v>
      </c>
      <c r="H387" s="215" t="s">
        <v>17</v>
      </c>
      <c r="I387" s="217" t="s">
        <v>17</v>
      </c>
    </row>
    <row r="388" spans="2:9" ht="129.75" customHeight="1" thickTop="1" thickBot="1" x14ac:dyDescent="0.2">
      <c r="B388" s="623">
        <v>64</v>
      </c>
      <c r="C388" s="624" t="s">
        <v>137</v>
      </c>
      <c r="D388" s="6" t="s">
        <v>1289</v>
      </c>
      <c r="E388" s="6" t="s">
        <v>1290</v>
      </c>
      <c r="F388" s="6" t="s">
        <v>136</v>
      </c>
      <c r="G388" s="18" t="s">
        <v>0</v>
      </c>
      <c r="H388" s="18" t="s">
        <v>0</v>
      </c>
      <c r="I388" s="18" t="s">
        <v>0</v>
      </c>
    </row>
    <row r="389" spans="2:9" ht="30.75" customHeight="1" thickTop="1" thickBot="1" x14ac:dyDescent="0.2">
      <c r="B389" s="916" t="s">
        <v>135</v>
      </c>
      <c r="C389" s="872"/>
      <c r="D389" s="917" t="s">
        <v>134</v>
      </c>
      <c r="E389" s="793"/>
      <c r="F389" s="793"/>
      <c r="G389" s="339" t="s">
        <v>0</v>
      </c>
      <c r="H389" s="339" t="s">
        <v>0</v>
      </c>
      <c r="I389" s="236" t="s">
        <v>0</v>
      </c>
    </row>
    <row r="390" spans="2:9" ht="66" customHeight="1" thickTop="1" x14ac:dyDescent="0.15">
      <c r="B390" s="615">
        <v>65</v>
      </c>
      <c r="C390" s="616" t="s">
        <v>133</v>
      </c>
      <c r="D390" s="633" t="s">
        <v>132</v>
      </c>
      <c r="E390" s="625" t="s">
        <v>1291</v>
      </c>
      <c r="F390" s="328" t="s">
        <v>131</v>
      </c>
      <c r="G390" s="320" t="s">
        <v>0</v>
      </c>
      <c r="H390" s="320" t="s">
        <v>0</v>
      </c>
      <c r="I390" s="320" t="s">
        <v>0</v>
      </c>
    </row>
    <row r="391" spans="2:9" ht="60" customHeight="1" x14ac:dyDescent="0.15">
      <c r="B391" s="615">
        <v>66</v>
      </c>
      <c r="C391" s="616" t="s">
        <v>130</v>
      </c>
      <c r="D391" s="633" t="s">
        <v>129</v>
      </c>
      <c r="E391" s="625" t="s">
        <v>1292</v>
      </c>
      <c r="F391" s="328" t="s">
        <v>128</v>
      </c>
      <c r="G391" s="320" t="s">
        <v>0</v>
      </c>
      <c r="H391" s="320" t="s">
        <v>0</v>
      </c>
      <c r="I391" s="320" t="s">
        <v>0</v>
      </c>
    </row>
    <row r="392" spans="2:9" ht="251.25" customHeight="1" thickBot="1" x14ac:dyDescent="0.2">
      <c r="B392" s="615">
        <v>67</v>
      </c>
      <c r="C392" s="625" t="s">
        <v>127</v>
      </c>
      <c r="D392" s="644" t="s">
        <v>1293</v>
      </c>
      <c r="E392" s="625" t="s">
        <v>1294</v>
      </c>
      <c r="F392" s="6" t="s">
        <v>126</v>
      </c>
      <c r="G392" s="54" t="s">
        <v>0</v>
      </c>
      <c r="H392" s="54" t="s">
        <v>0</v>
      </c>
      <c r="I392" s="54" t="s">
        <v>0</v>
      </c>
    </row>
    <row r="393" spans="2:9" s="2" customFormat="1" ht="40.15" customHeight="1" thickTop="1" thickBot="1" x14ac:dyDescent="0.2">
      <c r="B393" s="918" t="s">
        <v>125</v>
      </c>
      <c r="C393" s="919"/>
      <c r="D393" s="920" t="s">
        <v>124</v>
      </c>
      <c r="E393" s="921"/>
      <c r="F393" s="921"/>
      <c r="G393" s="55" t="s">
        <v>0</v>
      </c>
      <c r="H393" s="55" t="s">
        <v>0</v>
      </c>
      <c r="I393" s="234" t="s">
        <v>0</v>
      </c>
    </row>
    <row r="394" spans="2:9" ht="37.5" customHeight="1" thickTop="1" x14ac:dyDescent="0.15">
      <c r="B394" s="922" t="s">
        <v>123</v>
      </c>
      <c r="C394" s="923"/>
      <c r="D394" s="928" t="s">
        <v>122</v>
      </c>
      <c r="E394" s="928"/>
      <c r="F394" s="928"/>
      <c r="G394" s="25" t="s">
        <v>0</v>
      </c>
      <c r="H394" s="25" t="s">
        <v>0</v>
      </c>
      <c r="I394" s="24" t="s">
        <v>0</v>
      </c>
    </row>
    <row r="395" spans="2:9" ht="37.5" customHeight="1" x14ac:dyDescent="0.15">
      <c r="B395" s="924"/>
      <c r="C395" s="925"/>
      <c r="D395" s="929" t="s">
        <v>121</v>
      </c>
      <c r="E395" s="929"/>
      <c r="F395" s="929"/>
      <c r="G395" s="23" t="s">
        <v>0</v>
      </c>
      <c r="H395" s="23" t="s">
        <v>0</v>
      </c>
      <c r="I395" s="22" t="s">
        <v>0</v>
      </c>
    </row>
    <row r="396" spans="2:9" ht="37.5" customHeight="1" x14ac:dyDescent="0.15">
      <c r="B396" s="924"/>
      <c r="C396" s="925"/>
      <c r="D396" s="930" t="s">
        <v>120</v>
      </c>
      <c r="E396" s="930"/>
      <c r="F396" s="930"/>
      <c r="G396" s="23" t="s">
        <v>0</v>
      </c>
      <c r="H396" s="23" t="s">
        <v>0</v>
      </c>
      <c r="I396" s="22" t="s">
        <v>0</v>
      </c>
    </row>
    <row r="397" spans="2:9" ht="37.5" customHeight="1" thickBot="1" x14ac:dyDescent="0.2">
      <c r="B397" s="926"/>
      <c r="C397" s="927"/>
      <c r="D397" s="931" t="s">
        <v>119</v>
      </c>
      <c r="E397" s="931"/>
      <c r="F397" s="931"/>
      <c r="G397" s="89" t="s">
        <v>0</v>
      </c>
      <c r="H397" s="89" t="s">
        <v>0</v>
      </c>
      <c r="I397" s="88" t="s">
        <v>0</v>
      </c>
    </row>
    <row r="398" spans="2:9" ht="55.5" customHeight="1" thickTop="1" thickBot="1" x14ac:dyDescent="0.2">
      <c r="B398" s="719">
        <v>68</v>
      </c>
      <c r="C398" s="730" t="s">
        <v>118</v>
      </c>
      <c r="D398" s="6" t="s">
        <v>117</v>
      </c>
      <c r="E398" s="717" t="s">
        <v>1295</v>
      </c>
      <c r="F398" s="6" t="s">
        <v>116</v>
      </c>
      <c r="G398" s="18" t="s">
        <v>0</v>
      </c>
      <c r="H398" s="18" t="s">
        <v>0</v>
      </c>
      <c r="I398" s="18" t="s">
        <v>0</v>
      </c>
    </row>
    <row r="399" spans="2:9" ht="29.25" customHeight="1" thickTop="1" x14ac:dyDescent="0.15">
      <c r="B399" s="748"/>
      <c r="C399" s="932"/>
      <c r="D399" s="644" t="s">
        <v>115</v>
      </c>
      <c r="E399" s="933"/>
      <c r="F399" s="317"/>
      <c r="G399" s="54" t="s">
        <v>0</v>
      </c>
      <c r="H399" s="54" t="s">
        <v>0</v>
      </c>
      <c r="I399" s="54" t="s">
        <v>0</v>
      </c>
    </row>
    <row r="400" spans="2:9" ht="90.75" customHeight="1" x14ac:dyDescent="0.15">
      <c r="B400" s="641">
        <v>69</v>
      </c>
      <c r="C400" s="642" t="s">
        <v>114</v>
      </c>
      <c r="D400" s="643" t="s">
        <v>826</v>
      </c>
      <c r="E400" s="642" t="s">
        <v>1296</v>
      </c>
      <c r="F400" s="329"/>
      <c r="G400" s="308" t="s">
        <v>0</v>
      </c>
      <c r="H400" s="308" t="s">
        <v>0</v>
      </c>
      <c r="I400" s="308" t="s">
        <v>0</v>
      </c>
    </row>
    <row r="401" spans="2:9" ht="79.5" customHeight="1" x14ac:dyDescent="0.15">
      <c r="B401" s="636">
        <v>70</v>
      </c>
      <c r="C401" s="625" t="s">
        <v>113</v>
      </c>
      <c r="D401" s="644" t="s">
        <v>112</v>
      </c>
      <c r="E401" s="625" t="s">
        <v>1297</v>
      </c>
      <c r="F401" s="317" t="s">
        <v>111</v>
      </c>
      <c r="G401" s="54" t="s">
        <v>0</v>
      </c>
      <c r="H401" s="54" t="s">
        <v>0</v>
      </c>
      <c r="I401" s="54" t="s">
        <v>0</v>
      </c>
    </row>
    <row r="402" spans="2:9" ht="116.25" customHeight="1" x14ac:dyDescent="0.15">
      <c r="B402" s="701">
        <v>71</v>
      </c>
      <c r="C402" s="616" t="s">
        <v>110</v>
      </c>
      <c r="D402" s="633" t="s">
        <v>109</v>
      </c>
      <c r="E402" s="624" t="s">
        <v>1298</v>
      </c>
      <c r="F402" s="328" t="s">
        <v>108</v>
      </c>
      <c r="G402" s="320" t="s">
        <v>0</v>
      </c>
      <c r="H402" s="320" t="s">
        <v>0</v>
      </c>
      <c r="I402" s="320" t="s">
        <v>0</v>
      </c>
    </row>
    <row r="403" spans="2:9" ht="36" customHeight="1" x14ac:dyDescent="0.15">
      <c r="B403" s="936">
        <v>72</v>
      </c>
      <c r="C403" s="937" t="s">
        <v>107</v>
      </c>
      <c r="D403" s="87" t="s">
        <v>106</v>
      </c>
      <c r="E403" s="934" t="s">
        <v>101</v>
      </c>
      <c r="F403" s="86" t="s">
        <v>105</v>
      </c>
      <c r="G403" s="46" t="s">
        <v>0</v>
      </c>
      <c r="H403" s="46" t="s">
        <v>0</v>
      </c>
      <c r="I403" s="46" t="s">
        <v>0</v>
      </c>
    </row>
    <row r="404" spans="2:9" ht="58.5" customHeight="1" x14ac:dyDescent="0.15">
      <c r="B404" s="936"/>
      <c r="C404" s="938"/>
      <c r="D404" s="85" t="s">
        <v>104</v>
      </c>
      <c r="E404" s="935"/>
      <c r="F404" s="84"/>
      <c r="G404" s="18" t="s">
        <v>0</v>
      </c>
      <c r="H404" s="18" t="s">
        <v>0</v>
      </c>
      <c r="I404" s="18" t="s">
        <v>0</v>
      </c>
    </row>
    <row r="405" spans="2:9" ht="74.25" customHeight="1" x14ac:dyDescent="0.15">
      <c r="B405" s="936"/>
      <c r="C405" s="938"/>
      <c r="D405" s="85" t="s">
        <v>103</v>
      </c>
      <c r="E405" s="935"/>
      <c r="F405" s="84"/>
      <c r="G405" s="18" t="s">
        <v>0</v>
      </c>
      <c r="H405" s="18" t="s">
        <v>0</v>
      </c>
      <c r="I405" s="18" t="s">
        <v>0</v>
      </c>
    </row>
    <row r="406" spans="2:9" ht="100.5" customHeight="1" x14ac:dyDescent="0.15">
      <c r="B406" s="936"/>
      <c r="C406" s="939"/>
      <c r="D406" s="81" t="s">
        <v>102</v>
      </c>
      <c r="E406" s="81" t="s">
        <v>101</v>
      </c>
      <c r="F406" s="81"/>
      <c r="G406" s="80" t="s">
        <v>0</v>
      </c>
      <c r="H406" s="80" t="s">
        <v>0</v>
      </c>
      <c r="I406" s="83" t="s">
        <v>0</v>
      </c>
    </row>
    <row r="407" spans="2:9" ht="162" customHeight="1" thickBot="1" x14ac:dyDescent="0.2">
      <c r="B407" s="667">
        <v>73</v>
      </c>
      <c r="C407" s="82" t="s">
        <v>828</v>
      </c>
      <c r="D407" s="81" t="s">
        <v>829</v>
      </c>
      <c r="E407" s="81" t="s">
        <v>827</v>
      </c>
      <c r="F407" s="81"/>
      <c r="G407" s="80" t="s">
        <v>0</v>
      </c>
      <c r="H407" s="80" t="s">
        <v>0</v>
      </c>
      <c r="I407" s="83" t="s">
        <v>0</v>
      </c>
    </row>
    <row r="408" spans="2:9" s="2" customFormat="1" ht="51.75" customHeight="1" thickTop="1" thickBot="1" x14ac:dyDescent="0.2">
      <c r="B408" s="918" t="s">
        <v>830</v>
      </c>
      <c r="C408" s="919"/>
      <c r="D408" s="920" t="s">
        <v>831</v>
      </c>
      <c r="E408" s="921"/>
      <c r="F408" s="921"/>
      <c r="G408" s="55" t="s">
        <v>0</v>
      </c>
      <c r="H408" s="55" t="s">
        <v>0</v>
      </c>
      <c r="I408" s="234" t="s">
        <v>0</v>
      </c>
    </row>
    <row r="409" spans="2:9" ht="143.25" customHeight="1" thickTop="1" thickBot="1" x14ac:dyDescent="0.2">
      <c r="B409" s="635">
        <v>74</v>
      </c>
      <c r="C409" s="637" t="s">
        <v>100</v>
      </c>
      <c r="D409" s="235" t="s">
        <v>1299</v>
      </c>
      <c r="E409" s="637" t="s">
        <v>1300</v>
      </c>
      <c r="F409" s="74"/>
      <c r="G409" s="12" t="s">
        <v>0</v>
      </c>
      <c r="H409" s="12" t="s">
        <v>0</v>
      </c>
      <c r="I409" s="12" t="s">
        <v>0</v>
      </c>
    </row>
    <row r="410" spans="2:9" ht="30.75" customHeight="1" thickTop="1" thickBot="1" x14ac:dyDescent="0.2">
      <c r="B410" s="916" t="s">
        <v>924</v>
      </c>
      <c r="C410" s="793"/>
      <c r="D410" s="917" t="s">
        <v>2</v>
      </c>
      <c r="E410" s="793"/>
      <c r="F410" s="793"/>
      <c r="G410" s="339" t="s">
        <v>0</v>
      </c>
      <c r="H410" s="339" t="s">
        <v>0</v>
      </c>
      <c r="I410" s="236" t="s">
        <v>0</v>
      </c>
    </row>
    <row r="411" spans="2:9" s="2" customFormat="1" ht="51.75" customHeight="1" thickTop="1" thickBot="1" x14ac:dyDescent="0.2">
      <c r="B411" s="918" t="s">
        <v>830</v>
      </c>
      <c r="C411" s="919"/>
      <c r="D411" s="920" t="s">
        <v>831</v>
      </c>
      <c r="E411" s="921"/>
      <c r="F411" s="921"/>
      <c r="G411" s="55" t="s">
        <v>0</v>
      </c>
      <c r="H411" s="55" t="s">
        <v>0</v>
      </c>
      <c r="I411" s="234" t="s">
        <v>0</v>
      </c>
    </row>
    <row r="412" spans="2:9" ht="26.25" customHeight="1" thickTop="1" thickBot="1" x14ac:dyDescent="0.2">
      <c r="B412" s="940">
        <v>75</v>
      </c>
      <c r="C412" s="941" t="s">
        <v>90</v>
      </c>
      <c r="D412" s="354" t="s">
        <v>99</v>
      </c>
      <c r="E412" s="341"/>
      <c r="F412" s="846" t="s">
        <v>98</v>
      </c>
      <c r="G412" s="79"/>
      <c r="H412" s="79"/>
      <c r="I412" s="79"/>
    </row>
    <row r="413" spans="2:9" ht="126.75" customHeight="1" thickTop="1" x14ac:dyDescent="0.15">
      <c r="B413" s="728"/>
      <c r="C413" s="730"/>
      <c r="D413" s="6" t="s">
        <v>97</v>
      </c>
      <c r="E413" s="782" t="s">
        <v>1301</v>
      </c>
      <c r="F413" s="846"/>
      <c r="G413" s="18" t="s">
        <v>0</v>
      </c>
      <c r="H413" s="18" t="s">
        <v>0</v>
      </c>
      <c r="I413" s="18" t="s">
        <v>0</v>
      </c>
    </row>
    <row r="414" spans="2:9" ht="79.5" customHeight="1" x14ac:dyDescent="0.15">
      <c r="B414" s="728"/>
      <c r="C414" s="730"/>
      <c r="D414" s="77" t="s">
        <v>96</v>
      </c>
      <c r="E414" s="782"/>
      <c r="F414" s="6"/>
      <c r="G414" s="78" t="s">
        <v>0</v>
      </c>
      <c r="H414" s="78" t="s">
        <v>0</v>
      </c>
      <c r="I414" s="78" t="s">
        <v>0</v>
      </c>
    </row>
    <row r="415" spans="2:9" ht="26.25" customHeight="1" x14ac:dyDescent="0.15">
      <c r="B415" s="728"/>
      <c r="C415" s="730"/>
      <c r="D415" s="313" t="s">
        <v>95</v>
      </c>
      <c r="E415" s="303"/>
      <c r="F415" s="6"/>
      <c r="G415" s="18"/>
      <c r="H415" s="18"/>
      <c r="I415" s="18"/>
    </row>
    <row r="416" spans="2:9" ht="54" customHeight="1" x14ac:dyDescent="0.15">
      <c r="B416" s="728"/>
      <c r="C416" s="730"/>
      <c r="D416" s="6" t="s">
        <v>94</v>
      </c>
      <c r="E416" s="624" t="s">
        <v>1302</v>
      </c>
      <c r="F416" s="6"/>
      <c r="G416" s="18" t="s">
        <v>0</v>
      </c>
      <c r="H416" s="18" t="s">
        <v>0</v>
      </c>
      <c r="I416" s="18" t="s">
        <v>0</v>
      </c>
    </row>
    <row r="417" spans="2:10" ht="54" customHeight="1" x14ac:dyDescent="0.15">
      <c r="B417" s="728"/>
      <c r="C417" s="730"/>
      <c r="D417" s="77" t="s">
        <v>93</v>
      </c>
      <c r="E417" s="303"/>
      <c r="F417" s="6"/>
      <c r="G417" s="18" t="s">
        <v>0</v>
      </c>
      <c r="H417" s="18" t="s">
        <v>0</v>
      </c>
      <c r="I417" s="18" t="s">
        <v>0</v>
      </c>
    </row>
    <row r="418" spans="2:10" ht="26.25" customHeight="1" x14ac:dyDescent="0.15">
      <c r="B418" s="728"/>
      <c r="C418" s="730"/>
      <c r="D418" s="313" t="s">
        <v>92</v>
      </c>
      <c r="E418" s="356"/>
      <c r="F418" s="6"/>
      <c r="G418" s="43"/>
      <c r="H418" s="43"/>
      <c r="I418" s="43"/>
    </row>
    <row r="419" spans="2:10" ht="156.75" customHeight="1" x14ac:dyDescent="0.15">
      <c r="B419" s="728"/>
      <c r="C419" s="730"/>
      <c r="D419" s="6" t="s">
        <v>91</v>
      </c>
      <c r="E419" s="6" t="s">
        <v>1303</v>
      </c>
      <c r="F419" s="6"/>
      <c r="G419" s="18" t="s">
        <v>0</v>
      </c>
      <c r="H419" s="18" t="s">
        <v>0</v>
      </c>
      <c r="I419" s="18" t="s">
        <v>0</v>
      </c>
    </row>
    <row r="420" spans="2:10" ht="66.75" customHeight="1" x14ac:dyDescent="0.15">
      <c r="B420" s="728"/>
      <c r="C420" s="730"/>
      <c r="D420" s="77" t="s">
        <v>89</v>
      </c>
      <c r="E420" s="77" t="s">
        <v>1303</v>
      </c>
      <c r="F420" s="6"/>
      <c r="G420" s="78" t="s">
        <v>0</v>
      </c>
      <c r="H420" s="78" t="s">
        <v>0</v>
      </c>
      <c r="I420" s="78" t="s">
        <v>0</v>
      </c>
    </row>
    <row r="421" spans="2:10" ht="25.5" customHeight="1" x14ac:dyDescent="0.15">
      <c r="B421" s="728"/>
      <c r="C421" s="730"/>
      <c r="D421" s="313" t="s">
        <v>88</v>
      </c>
      <c r="E421" s="356"/>
      <c r="F421" s="6"/>
      <c r="G421" s="43"/>
      <c r="H421" s="43"/>
      <c r="I421" s="43"/>
    </row>
    <row r="422" spans="2:10" ht="126.75" customHeight="1" x14ac:dyDescent="0.15">
      <c r="B422" s="728"/>
      <c r="C422" s="730"/>
      <c r="D422" s="77" t="s">
        <v>87</v>
      </c>
      <c r="E422" s="77" t="s">
        <v>1304</v>
      </c>
      <c r="F422" s="6"/>
      <c r="G422" s="78" t="s">
        <v>0</v>
      </c>
      <c r="H422" s="78" t="s">
        <v>0</v>
      </c>
      <c r="I422" s="78" t="s">
        <v>0</v>
      </c>
    </row>
    <row r="423" spans="2:10" ht="25.5" customHeight="1" x14ac:dyDescent="0.15">
      <c r="B423" s="728"/>
      <c r="C423" s="730"/>
      <c r="D423" s="622" t="s">
        <v>832</v>
      </c>
      <c r="E423" s="624"/>
      <c r="F423" s="6"/>
      <c r="G423" s="18"/>
      <c r="H423" s="18"/>
      <c r="I423" s="18"/>
    </row>
    <row r="424" spans="2:10" ht="67.5" customHeight="1" x14ac:dyDescent="0.15">
      <c r="B424" s="719"/>
      <c r="C424" s="717"/>
      <c r="D424" s="644" t="s">
        <v>834</v>
      </c>
      <c r="E424" s="644" t="s">
        <v>833</v>
      </c>
      <c r="F424" s="317"/>
      <c r="G424" s="54" t="s">
        <v>0</v>
      </c>
      <c r="H424" s="54" t="s">
        <v>0</v>
      </c>
      <c r="I424" s="54" t="s">
        <v>0</v>
      </c>
    </row>
    <row r="425" spans="2:10" ht="111.75" customHeight="1" x14ac:dyDescent="0.15">
      <c r="B425" s="323">
        <v>76</v>
      </c>
      <c r="C425" s="204" t="s">
        <v>836</v>
      </c>
      <c r="D425" s="228" t="s">
        <v>837</v>
      </c>
      <c r="E425" s="228" t="s">
        <v>835</v>
      </c>
      <c r="F425" s="228"/>
      <c r="G425" s="237" t="s">
        <v>17</v>
      </c>
      <c r="H425" s="237" t="s">
        <v>17</v>
      </c>
      <c r="I425" s="237" t="s">
        <v>17</v>
      </c>
    </row>
    <row r="426" spans="2:10" ht="90" customHeight="1" thickBot="1" x14ac:dyDescent="0.2">
      <c r="B426" s="310">
        <v>77</v>
      </c>
      <c r="C426" s="607" t="s">
        <v>86</v>
      </c>
      <c r="D426" s="614" t="s">
        <v>1305</v>
      </c>
      <c r="E426" s="614" t="s">
        <v>1306</v>
      </c>
      <c r="F426" s="350"/>
      <c r="G426" s="231" t="s">
        <v>17</v>
      </c>
      <c r="H426" s="231" t="s">
        <v>17</v>
      </c>
      <c r="I426" s="231" t="s">
        <v>17</v>
      </c>
    </row>
    <row r="427" spans="2:10" ht="60.75" customHeight="1" thickTop="1" x14ac:dyDescent="0.15">
      <c r="B427" s="942" t="s">
        <v>923</v>
      </c>
      <c r="C427" s="943"/>
      <c r="D427" s="948" t="s">
        <v>85</v>
      </c>
      <c r="E427" s="948"/>
      <c r="F427" s="948"/>
      <c r="G427" s="218" t="s">
        <v>17</v>
      </c>
      <c r="H427" s="218" t="s">
        <v>17</v>
      </c>
      <c r="I427" s="219" t="s">
        <v>17</v>
      </c>
    </row>
    <row r="428" spans="2:10" ht="60.75" customHeight="1" x14ac:dyDescent="0.15">
      <c r="B428" s="944"/>
      <c r="C428" s="945"/>
      <c r="D428" s="949" t="s">
        <v>84</v>
      </c>
      <c r="E428" s="949"/>
      <c r="F428" s="949"/>
      <c r="G428" s="220" t="s">
        <v>17</v>
      </c>
      <c r="H428" s="220" t="s">
        <v>17</v>
      </c>
      <c r="I428" s="221" t="s">
        <v>17</v>
      </c>
    </row>
    <row r="429" spans="2:10" ht="60.75" customHeight="1" x14ac:dyDescent="0.15">
      <c r="B429" s="944"/>
      <c r="C429" s="945"/>
      <c r="D429" s="950" t="s">
        <v>83</v>
      </c>
      <c r="E429" s="950"/>
      <c r="F429" s="950"/>
      <c r="G429" s="220" t="s">
        <v>17</v>
      </c>
      <c r="H429" s="220" t="s">
        <v>17</v>
      </c>
      <c r="I429" s="221" t="s">
        <v>17</v>
      </c>
    </row>
    <row r="430" spans="2:10" ht="60.75" customHeight="1" x14ac:dyDescent="0.15">
      <c r="B430" s="944"/>
      <c r="C430" s="945"/>
      <c r="D430" s="825" t="s">
        <v>82</v>
      </c>
      <c r="E430" s="825"/>
      <c r="F430" s="825"/>
      <c r="G430" s="220" t="s">
        <v>17</v>
      </c>
      <c r="H430" s="220" t="s">
        <v>17</v>
      </c>
      <c r="I430" s="221" t="s">
        <v>17</v>
      </c>
      <c r="J430" s="71"/>
    </row>
    <row r="431" spans="2:10" ht="42.75" customHeight="1" thickBot="1" x14ac:dyDescent="0.2">
      <c r="B431" s="946"/>
      <c r="C431" s="947"/>
      <c r="D431" s="951" t="s">
        <v>68</v>
      </c>
      <c r="E431" s="951"/>
      <c r="F431" s="951"/>
      <c r="G431" s="222" t="s">
        <v>17</v>
      </c>
      <c r="H431" s="222" t="s">
        <v>17</v>
      </c>
      <c r="I431" s="223" t="s">
        <v>17</v>
      </c>
    </row>
    <row r="432" spans="2:10" ht="157.5" customHeight="1" thickTop="1" thickBot="1" x14ac:dyDescent="0.2">
      <c r="B432" s="319">
        <v>78</v>
      </c>
      <c r="C432" s="305" t="s">
        <v>81</v>
      </c>
      <c r="D432" s="614" t="s">
        <v>1307</v>
      </c>
      <c r="E432" s="608" t="s">
        <v>1308</v>
      </c>
      <c r="F432" s="6" t="s">
        <v>80</v>
      </c>
      <c r="G432" s="18" t="s">
        <v>0</v>
      </c>
      <c r="H432" s="18" t="s">
        <v>0</v>
      </c>
      <c r="I432" s="18" t="s">
        <v>0</v>
      </c>
    </row>
    <row r="433" spans="2:9" ht="41.25" customHeight="1" thickTop="1" thickBot="1" x14ac:dyDescent="0.2">
      <c r="B433" s="916" t="s">
        <v>79</v>
      </c>
      <c r="C433" s="872"/>
      <c r="D433" s="917" t="s">
        <v>2</v>
      </c>
      <c r="E433" s="793"/>
      <c r="F433" s="793"/>
      <c r="G433" s="339" t="s">
        <v>0</v>
      </c>
      <c r="H433" s="339" t="s">
        <v>0</v>
      </c>
      <c r="I433" s="236" t="s">
        <v>0</v>
      </c>
    </row>
    <row r="434" spans="2:9" ht="25.5" customHeight="1" thickTop="1" x14ac:dyDescent="0.15">
      <c r="B434" s="952">
        <v>79</v>
      </c>
      <c r="C434" s="932" t="s">
        <v>78</v>
      </c>
      <c r="D434" s="335" t="s">
        <v>838</v>
      </c>
      <c r="E434" s="341"/>
      <c r="F434" s="343"/>
      <c r="G434" s="79"/>
      <c r="H434" s="79"/>
      <c r="I434" s="79"/>
    </row>
    <row r="435" spans="2:9" ht="185.25" customHeight="1" x14ac:dyDescent="0.15">
      <c r="B435" s="728"/>
      <c r="C435" s="730"/>
      <c r="D435" s="238" t="s">
        <v>1309</v>
      </c>
      <c r="E435" s="77" t="s">
        <v>1310</v>
      </c>
      <c r="F435" s="77" t="s">
        <v>77</v>
      </c>
      <c r="G435" s="78" t="s">
        <v>0</v>
      </c>
      <c r="H435" s="78" t="s">
        <v>0</v>
      </c>
      <c r="I435" s="78" t="s">
        <v>0</v>
      </c>
    </row>
    <row r="436" spans="2:9" ht="25.5" customHeight="1" x14ac:dyDescent="0.15">
      <c r="B436" s="728"/>
      <c r="C436" s="730"/>
      <c r="D436" s="77" t="s">
        <v>839</v>
      </c>
      <c r="E436" s="356"/>
      <c r="F436" s="72"/>
      <c r="G436" s="43"/>
      <c r="H436" s="43"/>
      <c r="I436" s="43"/>
    </row>
    <row r="437" spans="2:9" ht="88.5" customHeight="1" thickBot="1" x14ac:dyDescent="0.2">
      <c r="B437" s="848"/>
      <c r="C437" s="850"/>
      <c r="D437" s="644" t="s">
        <v>1311</v>
      </c>
      <c r="E437" s="644" t="s">
        <v>1312</v>
      </c>
      <c r="F437" s="317"/>
      <c r="G437" s="54" t="s">
        <v>0</v>
      </c>
      <c r="H437" s="54" t="s">
        <v>0</v>
      </c>
      <c r="I437" s="54" t="s">
        <v>0</v>
      </c>
    </row>
    <row r="438" spans="2:9" s="2" customFormat="1" ht="33" customHeight="1" thickTop="1" thickBot="1" x14ac:dyDescent="0.2">
      <c r="B438" s="953" t="s">
        <v>76</v>
      </c>
      <c r="C438" s="872"/>
      <c r="D438" s="954" t="s">
        <v>840</v>
      </c>
      <c r="E438" s="955"/>
      <c r="F438" s="955"/>
      <c r="G438" s="16" t="s">
        <v>0</v>
      </c>
      <c r="H438" s="16" t="s">
        <v>0</v>
      </c>
      <c r="I438" s="273" t="s">
        <v>0</v>
      </c>
    </row>
    <row r="439" spans="2:9" ht="33" customHeight="1" thickTop="1" thickBot="1" x14ac:dyDescent="0.2">
      <c r="B439" s="953"/>
      <c r="C439" s="872"/>
      <c r="D439" s="877" t="s">
        <v>841</v>
      </c>
      <c r="E439" s="878"/>
      <c r="F439" s="878"/>
      <c r="G439" s="17" t="s">
        <v>0</v>
      </c>
      <c r="H439" s="17" t="s">
        <v>0</v>
      </c>
      <c r="I439" s="246" t="s">
        <v>0</v>
      </c>
    </row>
    <row r="440" spans="2:9" ht="33" customHeight="1" thickTop="1" thickBot="1" x14ac:dyDescent="0.2">
      <c r="B440" s="953"/>
      <c r="C440" s="872"/>
      <c r="D440" s="877" t="s">
        <v>842</v>
      </c>
      <c r="E440" s="878"/>
      <c r="F440" s="878"/>
      <c r="G440" s="17" t="s">
        <v>0</v>
      </c>
      <c r="H440" s="17" t="s">
        <v>0</v>
      </c>
      <c r="I440" s="246" t="s">
        <v>0</v>
      </c>
    </row>
    <row r="441" spans="2:9" ht="33" customHeight="1" thickTop="1" thickBot="1" x14ac:dyDescent="0.2">
      <c r="B441" s="953"/>
      <c r="C441" s="872"/>
      <c r="D441" s="877" t="s">
        <v>843</v>
      </c>
      <c r="E441" s="878"/>
      <c r="F441" s="878"/>
      <c r="G441" s="17" t="s">
        <v>0</v>
      </c>
      <c r="H441" s="17" t="s">
        <v>0</v>
      </c>
      <c r="I441" s="246" t="s">
        <v>0</v>
      </c>
    </row>
    <row r="442" spans="2:9" ht="42" customHeight="1" thickTop="1" thickBot="1" x14ac:dyDescent="0.2">
      <c r="B442" s="953"/>
      <c r="C442" s="872"/>
      <c r="D442" s="956" t="s">
        <v>844</v>
      </c>
      <c r="E442" s="957"/>
      <c r="F442" s="957"/>
      <c r="G442" s="70" t="s">
        <v>0</v>
      </c>
      <c r="H442" s="70" t="s">
        <v>0</v>
      </c>
      <c r="I442" s="254" t="s">
        <v>0</v>
      </c>
    </row>
    <row r="443" spans="2:9" ht="108.75" customHeight="1" thickTop="1" thickBot="1" x14ac:dyDescent="0.2">
      <c r="B443" s="269">
        <v>80</v>
      </c>
      <c r="C443" s="227" t="s">
        <v>75</v>
      </c>
      <c r="D443" s="270" t="s">
        <v>922</v>
      </c>
      <c r="E443" s="614" t="s">
        <v>1313</v>
      </c>
      <c r="F443" s="270" t="s">
        <v>74</v>
      </c>
      <c r="G443" s="271" t="s">
        <v>0</v>
      </c>
      <c r="H443" s="272" t="s">
        <v>0</v>
      </c>
      <c r="I443" s="272" t="s">
        <v>0</v>
      </c>
    </row>
    <row r="444" spans="2:9" s="2" customFormat="1" ht="33.75" customHeight="1" thickTop="1" x14ac:dyDescent="0.15">
      <c r="B444" s="960" t="s">
        <v>73</v>
      </c>
      <c r="C444" s="961"/>
      <c r="D444" s="965" t="s">
        <v>72</v>
      </c>
      <c r="E444" s="965"/>
      <c r="F444" s="965"/>
      <c r="G444" s="69" t="s">
        <v>0</v>
      </c>
      <c r="H444" s="69" t="s">
        <v>0</v>
      </c>
      <c r="I444" s="68" t="s">
        <v>0</v>
      </c>
    </row>
    <row r="445" spans="2:9" ht="33.75" customHeight="1" x14ac:dyDescent="0.15">
      <c r="B445" s="962"/>
      <c r="C445" s="779"/>
      <c r="D445" s="966" t="s">
        <v>71</v>
      </c>
      <c r="E445" s="966"/>
      <c r="F445" s="966"/>
      <c r="G445" s="67" t="s">
        <v>0</v>
      </c>
      <c r="H445" s="67" t="s">
        <v>0</v>
      </c>
      <c r="I445" s="66" t="s">
        <v>0</v>
      </c>
    </row>
    <row r="446" spans="2:9" ht="33.75" customHeight="1" x14ac:dyDescent="0.15">
      <c r="B446" s="962"/>
      <c r="C446" s="779"/>
      <c r="D446" s="966" t="s">
        <v>70</v>
      </c>
      <c r="E446" s="966"/>
      <c r="F446" s="966"/>
      <c r="G446" s="67" t="s">
        <v>0</v>
      </c>
      <c r="H446" s="67" t="s">
        <v>0</v>
      </c>
      <c r="I446" s="66" t="s">
        <v>0</v>
      </c>
    </row>
    <row r="447" spans="2:9" ht="33.75" customHeight="1" x14ac:dyDescent="0.15">
      <c r="B447" s="962"/>
      <c r="C447" s="779"/>
      <c r="D447" s="966" t="s">
        <v>69</v>
      </c>
      <c r="E447" s="966"/>
      <c r="F447" s="966"/>
      <c r="G447" s="67" t="s">
        <v>0</v>
      </c>
      <c r="H447" s="67" t="s">
        <v>0</v>
      </c>
      <c r="I447" s="66" t="s">
        <v>0</v>
      </c>
    </row>
    <row r="448" spans="2:9" ht="33.75" customHeight="1" x14ac:dyDescent="0.15">
      <c r="B448" s="962"/>
      <c r="C448" s="779"/>
      <c r="D448" s="966" t="s">
        <v>68</v>
      </c>
      <c r="E448" s="966"/>
      <c r="F448" s="966"/>
      <c r="G448" s="67" t="s">
        <v>0</v>
      </c>
      <c r="H448" s="67" t="s">
        <v>0</v>
      </c>
      <c r="I448" s="66" t="s">
        <v>0</v>
      </c>
    </row>
    <row r="449" spans="2:9" ht="33.75" customHeight="1" thickBot="1" x14ac:dyDescent="0.2">
      <c r="B449" s="963"/>
      <c r="C449" s="964"/>
      <c r="D449" s="967" t="s">
        <v>67</v>
      </c>
      <c r="E449" s="967"/>
      <c r="F449" s="967"/>
      <c r="G449" s="65" t="s">
        <v>0</v>
      </c>
      <c r="H449" s="65" t="s">
        <v>0</v>
      </c>
      <c r="I449" s="64" t="s">
        <v>0</v>
      </c>
    </row>
    <row r="450" spans="2:9" ht="81.75" customHeight="1" thickTop="1" thickBot="1" x14ac:dyDescent="0.2">
      <c r="B450" s="848">
        <v>81</v>
      </c>
      <c r="C450" s="850" t="s">
        <v>66</v>
      </c>
      <c r="D450" s="6" t="s">
        <v>65</v>
      </c>
      <c r="E450" s="6" t="s">
        <v>1314</v>
      </c>
      <c r="F450" s="6" t="s">
        <v>64</v>
      </c>
      <c r="G450" s="18" t="s">
        <v>0</v>
      </c>
      <c r="H450" s="18" t="s">
        <v>0</v>
      </c>
      <c r="I450" s="18" t="s">
        <v>0</v>
      </c>
    </row>
    <row r="451" spans="2:9" ht="30" customHeight="1" thickTop="1" thickBot="1" x14ac:dyDescent="0.2">
      <c r="B451" s="958"/>
      <c r="C451" s="959"/>
      <c r="D451" s="759" t="s">
        <v>63</v>
      </c>
      <c r="E451" s="759"/>
      <c r="F451" s="759"/>
      <c r="G451" s="306" t="s">
        <v>0</v>
      </c>
      <c r="H451" s="306" t="s">
        <v>0</v>
      </c>
      <c r="I451" s="306" t="s">
        <v>0</v>
      </c>
    </row>
    <row r="452" spans="2:9" ht="30" customHeight="1" thickTop="1" thickBot="1" x14ac:dyDescent="0.2">
      <c r="B452" s="958"/>
      <c r="C452" s="959"/>
      <c r="D452" s="759" t="s">
        <v>62</v>
      </c>
      <c r="E452" s="759"/>
      <c r="F452" s="759"/>
      <c r="G452" s="306" t="s">
        <v>0</v>
      </c>
      <c r="H452" s="306" t="s">
        <v>0</v>
      </c>
      <c r="I452" s="306" t="s">
        <v>0</v>
      </c>
    </row>
    <row r="453" spans="2:9" ht="30" customHeight="1" thickTop="1" thickBot="1" x14ac:dyDescent="0.2">
      <c r="B453" s="958"/>
      <c r="C453" s="959"/>
      <c r="D453" s="795" t="s">
        <v>61</v>
      </c>
      <c r="E453" s="795"/>
      <c r="F453" s="795"/>
      <c r="G453" s="63" t="s">
        <v>0</v>
      </c>
      <c r="H453" s="63" t="s">
        <v>0</v>
      </c>
      <c r="I453" s="63" t="s">
        <v>0</v>
      </c>
    </row>
    <row r="454" spans="2:9" s="2" customFormat="1" ht="61.5" customHeight="1" thickTop="1" thickBot="1" x14ac:dyDescent="0.2">
      <c r="B454" s="953" t="s">
        <v>60</v>
      </c>
      <c r="C454" s="872"/>
      <c r="D454" s="917" t="s">
        <v>59</v>
      </c>
      <c r="E454" s="793"/>
      <c r="F454" s="793"/>
      <c r="G454" s="595" t="s">
        <v>0</v>
      </c>
      <c r="H454" s="595" t="s">
        <v>0</v>
      </c>
      <c r="I454" s="236" t="s">
        <v>0</v>
      </c>
    </row>
    <row r="455" spans="2:9" ht="63.75" customHeight="1" thickTop="1" x14ac:dyDescent="0.15">
      <c r="B455" s="230">
        <v>82</v>
      </c>
      <c r="C455" s="668" t="s">
        <v>845</v>
      </c>
      <c r="D455" s="338" t="s">
        <v>847</v>
      </c>
      <c r="E455" s="338" t="s">
        <v>846</v>
      </c>
      <c r="F455" s="338"/>
      <c r="G455" s="337" t="s">
        <v>0</v>
      </c>
      <c r="H455" s="337" t="s">
        <v>0</v>
      </c>
      <c r="I455" s="337" t="s">
        <v>0</v>
      </c>
    </row>
    <row r="456" spans="2:9" ht="234" customHeight="1" thickBot="1" x14ac:dyDescent="0.2">
      <c r="B456" s="310">
        <v>83</v>
      </c>
      <c r="C456" s="624" t="s">
        <v>58</v>
      </c>
      <c r="D456" s="6" t="s">
        <v>1315</v>
      </c>
      <c r="E456" s="6" t="s">
        <v>1316</v>
      </c>
      <c r="F456" s="6" t="s">
        <v>57</v>
      </c>
      <c r="G456" s="18" t="s">
        <v>0</v>
      </c>
      <c r="H456" s="18" t="s">
        <v>0</v>
      </c>
      <c r="I456" s="18" t="s">
        <v>0</v>
      </c>
    </row>
    <row r="457" spans="2:9" s="2" customFormat="1" ht="47.25" customHeight="1" thickTop="1" thickBot="1" x14ac:dyDescent="0.2">
      <c r="B457" s="968" t="s">
        <v>56</v>
      </c>
      <c r="C457" s="969"/>
      <c r="D457" s="971" t="s">
        <v>848</v>
      </c>
      <c r="E457" s="971"/>
      <c r="F457" s="971"/>
      <c r="G457" s="62" t="s">
        <v>0</v>
      </c>
      <c r="H457" s="62" t="s">
        <v>0</v>
      </c>
      <c r="I457" s="61" t="s">
        <v>0</v>
      </c>
    </row>
    <row r="458" spans="2:9" ht="47.25" customHeight="1" thickTop="1" thickBot="1" x14ac:dyDescent="0.2">
      <c r="B458" s="970"/>
      <c r="C458" s="921"/>
      <c r="D458" s="766" t="s">
        <v>849</v>
      </c>
      <c r="E458" s="766"/>
      <c r="F458" s="766"/>
      <c r="G458" s="152" t="s">
        <v>0</v>
      </c>
      <c r="H458" s="152" t="s">
        <v>0</v>
      </c>
      <c r="I458" s="241" t="s">
        <v>0</v>
      </c>
    </row>
    <row r="459" spans="2:9" ht="126" customHeight="1" thickTop="1" x14ac:dyDescent="0.15">
      <c r="B459" s="972">
        <v>84</v>
      </c>
      <c r="C459" s="239" t="s">
        <v>55</v>
      </c>
      <c r="D459" s="240" t="s">
        <v>778</v>
      </c>
      <c r="E459" s="618" t="s">
        <v>1317</v>
      </c>
      <c r="F459" s="974" t="s">
        <v>54</v>
      </c>
      <c r="G459" s="31" t="s">
        <v>0</v>
      </c>
      <c r="H459" s="31" t="s">
        <v>0</v>
      </c>
      <c r="I459" s="31" t="s">
        <v>0</v>
      </c>
    </row>
    <row r="460" spans="2:9" ht="124.5" customHeight="1" thickBot="1" x14ac:dyDescent="0.2">
      <c r="B460" s="973"/>
      <c r="C460" s="344" t="s">
        <v>53</v>
      </c>
      <c r="D460" s="206" t="s">
        <v>52</v>
      </c>
      <c r="E460" s="619" t="s">
        <v>1318</v>
      </c>
      <c r="F460" s="811"/>
      <c r="G460" s="28" t="s">
        <v>0</v>
      </c>
      <c r="H460" s="28" t="s">
        <v>0</v>
      </c>
      <c r="I460" s="28" t="s">
        <v>0</v>
      </c>
    </row>
    <row r="461" spans="2:9" ht="36" customHeight="1" thickTop="1" x14ac:dyDescent="0.15">
      <c r="B461" s="942" t="s">
        <v>51</v>
      </c>
      <c r="C461" s="943"/>
      <c r="D461" s="975" t="s">
        <v>50</v>
      </c>
      <c r="E461" s="975"/>
      <c r="F461" s="975"/>
      <c r="G461" s="59" t="s">
        <v>17</v>
      </c>
      <c r="H461" s="59" t="s">
        <v>17</v>
      </c>
      <c r="I461" s="58" t="s">
        <v>17</v>
      </c>
    </row>
    <row r="462" spans="2:9" s="2" customFormat="1" ht="36" customHeight="1" x14ac:dyDescent="0.15">
      <c r="B462" s="944"/>
      <c r="C462" s="945"/>
      <c r="D462" s="930" t="s">
        <v>49</v>
      </c>
      <c r="E462" s="930"/>
      <c r="F462" s="930"/>
      <c r="G462" s="23" t="s">
        <v>0</v>
      </c>
      <c r="H462" s="23" t="s">
        <v>0</v>
      </c>
      <c r="I462" s="22" t="s">
        <v>0</v>
      </c>
    </row>
    <row r="463" spans="2:9" ht="36" customHeight="1" x14ac:dyDescent="0.15">
      <c r="B463" s="944"/>
      <c r="C463" s="945"/>
      <c r="D463" s="935" t="s">
        <v>48</v>
      </c>
      <c r="E463" s="935"/>
      <c r="F463" s="935"/>
      <c r="G463" s="21" t="s">
        <v>0</v>
      </c>
      <c r="H463" s="21" t="s">
        <v>0</v>
      </c>
      <c r="I463" s="20" t="s">
        <v>0</v>
      </c>
    </row>
    <row r="464" spans="2:9" ht="36" customHeight="1" x14ac:dyDescent="0.15">
      <c r="B464" s="944"/>
      <c r="C464" s="945"/>
      <c r="D464" s="930" t="s">
        <v>47</v>
      </c>
      <c r="E464" s="930"/>
      <c r="F464" s="930"/>
      <c r="G464" s="23" t="s">
        <v>0</v>
      </c>
      <c r="H464" s="23" t="s">
        <v>0</v>
      </c>
      <c r="I464" s="22" t="s">
        <v>0</v>
      </c>
    </row>
    <row r="465" spans="2:10" ht="36" customHeight="1" x14ac:dyDescent="0.15">
      <c r="B465" s="944"/>
      <c r="C465" s="945"/>
      <c r="D465" s="984" t="s">
        <v>46</v>
      </c>
      <c r="E465" s="984"/>
      <c r="F465" s="984"/>
      <c r="G465" s="21" t="s">
        <v>0</v>
      </c>
      <c r="H465" s="21" t="s">
        <v>0</v>
      </c>
      <c r="I465" s="20" t="s">
        <v>0</v>
      </c>
    </row>
    <row r="466" spans="2:10" ht="36" customHeight="1" thickBot="1" x14ac:dyDescent="0.2">
      <c r="B466" s="946"/>
      <c r="C466" s="947"/>
      <c r="D466" s="985" t="s">
        <v>45</v>
      </c>
      <c r="E466" s="985"/>
      <c r="F466" s="985"/>
      <c r="G466" s="34" t="s">
        <v>0</v>
      </c>
      <c r="H466" s="34" t="s">
        <v>0</v>
      </c>
      <c r="I466" s="253" t="s">
        <v>0</v>
      </c>
    </row>
    <row r="467" spans="2:10" ht="36.75" customHeight="1" thickTop="1" x14ac:dyDescent="0.15">
      <c r="B467" s="986" t="s">
        <v>44</v>
      </c>
      <c r="C467" s="987"/>
      <c r="D467" s="992" t="s">
        <v>858</v>
      </c>
      <c r="E467" s="993"/>
      <c r="F467" s="994"/>
      <c r="G467" s="39" t="s">
        <v>0</v>
      </c>
      <c r="H467" s="25" t="s">
        <v>0</v>
      </c>
      <c r="I467" s="38" t="s">
        <v>0</v>
      </c>
    </row>
    <row r="468" spans="2:10" ht="52.5" customHeight="1" x14ac:dyDescent="0.15">
      <c r="B468" s="988"/>
      <c r="C468" s="989"/>
      <c r="D468" s="995" t="s">
        <v>859</v>
      </c>
      <c r="E468" s="996"/>
      <c r="F468" s="997"/>
      <c r="G468" s="23" t="s">
        <v>0</v>
      </c>
      <c r="H468" s="23" t="s">
        <v>0</v>
      </c>
      <c r="I468" s="36" t="s">
        <v>0</v>
      </c>
    </row>
    <row r="469" spans="2:10" ht="48" customHeight="1" thickBot="1" x14ac:dyDescent="0.2">
      <c r="B469" s="990"/>
      <c r="C469" s="991"/>
      <c r="D469" s="998" t="s">
        <v>860</v>
      </c>
      <c r="E469" s="999"/>
      <c r="F469" s="1000"/>
      <c r="G469" s="34" t="s">
        <v>0</v>
      </c>
      <c r="H469" s="34" t="s">
        <v>0</v>
      </c>
      <c r="I469" s="33" t="s">
        <v>0</v>
      </c>
    </row>
    <row r="470" spans="2:10" ht="132.75" customHeight="1" thickTop="1" thickBot="1" x14ac:dyDescent="0.2">
      <c r="B470" s="310">
        <v>85</v>
      </c>
      <c r="C470" s="303" t="s">
        <v>43</v>
      </c>
      <c r="D470" s="6" t="s">
        <v>896</v>
      </c>
      <c r="E470" s="6" t="s">
        <v>1319</v>
      </c>
      <c r="F470" s="6" t="s">
        <v>42</v>
      </c>
      <c r="G470" s="18" t="s">
        <v>0</v>
      </c>
      <c r="H470" s="18" t="s">
        <v>0</v>
      </c>
      <c r="I470" s="18" t="s">
        <v>0</v>
      </c>
    </row>
    <row r="471" spans="2:10" s="2" customFormat="1" ht="53.25" customHeight="1" thickTop="1" thickBot="1" x14ac:dyDescent="0.2">
      <c r="B471" s="953" t="s">
        <v>41</v>
      </c>
      <c r="C471" s="872"/>
      <c r="D471" s="976" t="s">
        <v>40</v>
      </c>
      <c r="E471" s="977"/>
      <c r="F471" s="977"/>
      <c r="G471" s="47" t="s">
        <v>0</v>
      </c>
      <c r="H471" s="47" t="s">
        <v>0</v>
      </c>
      <c r="I471" s="52" t="s">
        <v>0</v>
      </c>
    </row>
    <row r="472" spans="2:10" ht="53.25" customHeight="1" thickTop="1" thickBot="1" x14ac:dyDescent="0.2">
      <c r="B472" s="953"/>
      <c r="C472" s="872"/>
      <c r="D472" s="978" t="s">
        <v>850</v>
      </c>
      <c r="E472" s="979"/>
      <c r="F472" s="979"/>
      <c r="G472" s="50" t="s">
        <v>0</v>
      </c>
      <c r="H472" s="50" t="s">
        <v>0</v>
      </c>
      <c r="I472" s="49" t="s">
        <v>0</v>
      </c>
    </row>
    <row r="473" spans="2:10" ht="93" customHeight="1" thickTop="1" thickBot="1" x14ac:dyDescent="0.2">
      <c r="B473" s="310">
        <v>86</v>
      </c>
      <c r="C473" s="303" t="s">
        <v>39</v>
      </c>
      <c r="D473" s="6" t="s">
        <v>1376</v>
      </c>
      <c r="E473" s="6" t="s">
        <v>1320</v>
      </c>
      <c r="F473" s="6" t="s">
        <v>38</v>
      </c>
      <c r="G473" s="18" t="s">
        <v>0</v>
      </c>
      <c r="H473" s="18" t="s">
        <v>0</v>
      </c>
      <c r="I473" s="18" t="s">
        <v>0</v>
      </c>
    </row>
    <row r="474" spans="2:10" s="2" customFormat="1" ht="53.25" customHeight="1" thickTop="1" thickBot="1" x14ac:dyDescent="0.2">
      <c r="B474" s="980" t="s">
        <v>37</v>
      </c>
      <c r="C474" s="981"/>
      <c r="D474" s="917" t="s">
        <v>36</v>
      </c>
      <c r="E474" s="793"/>
      <c r="F474" s="793"/>
      <c r="G474" s="47" t="s">
        <v>0</v>
      </c>
      <c r="H474" s="47" t="s">
        <v>0</v>
      </c>
      <c r="I474" s="52" t="s">
        <v>0</v>
      </c>
    </row>
    <row r="475" spans="2:10" ht="53.25" customHeight="1" thickTop="1" thickBot="1" x14ac:dyDescent="0.2">
      <c r="B475" s="953" t="s">
        <v>35</v>
      </c>
      <c r="C475" s="872"/>
      <c r="D475" s="982" t="s">
        <v>34</v>
      </c>
      <c r="E475" s="983"/>
      <c r="F475" s="983"/>
      <c r="G475" s="339" t="s">
        <v>0</v>
      </c>
      <c r="H475" s="339" t="s">
        <v>0</v>
      </c>
      <c r="I475" s="236" t="s">
        <v>0</v>
      </c>
    </row>
    <row r="476" spans="2:10" ht="68.25" customHeight="1" thickTop="1" x14ac:dyDescent="0.15">
      <c r="B476" s="319">
        <v>87</v>
      </c>
      <c r="C476" s="305" t="s">
        <v>33</v>
      </c>
      <c r="D476" s="200" t="s">
        <v>895</v>
      </c>
      <c r="E476" s="205" t="s">
        <v>1321</v>
      </c>
      <c r="F476" s="200" t="s">
        <v>32</v>
      </c>
      <c r="G476" s="54" t="s">
        <v>0</v>
      </c>
      <c r="H476" s="54" t="s">
        <v>0</v>
      </c>
      <c r="I476" s="54" t="s">
        <v>0</v>
      </c>
    </row>
    <row r="477" spans="2:10" ht="60" customHeight="1" thickBot="1" x14ac:dyDescent="0.2">
      <c r="B477" s="748">
        <v>88</v>
      </c>
      <c r="C477" s="731" t="s">
        <v>31</v>
      </c>
      <c r="D477" s="348" t="s">
        <v>30</v>
      </c>
      <c r="E477" s="1016" t="s">
        <v>1322</v>
      </c>
      <c r="F477" s="1018" t="s">
        <v>29</v>
      </c>
      <c r="G477" s="46" t="s">
        <v>0</v>
      </c>
      <c r="H477" s="46" t="s">
        <v>0</v>
      </c>
      <c r="I477" s="46" t="s">
        <v>0</v>
      </c>
    </row>
    <row r="478" spans="2:10" ht="120" customHeight="1" thickTop="1" thickBot="1" x14ac:dyDescent="0.2">
      <c r="B478" s="718"/>
      <c r="C478" s="716"/>
      <c r="D478" s="350" t="s">
        <v>894</v>
      </c>
      <c r="E478" s="1017"/>
      <c r="F478" s="777"/>
      <c r="G478" s="18"/>
      <c r="H478" s="18"/>
      <c r="I478" s="18"/>
    </row>
    <row r="479" spans="2:10" ht="38.25" customHeight="1" thickTop="1" x14ac:dyDescent="0.15">
      <c r="B479" s="1019" t="s">
        <v>878</v>
      </c>
      <c r="C479" s="1020"/>
      <c r="D479" s="1009" t="s">
        <v>873</v>
      </c>
      <c r="E479" s="1010"/>
      <c r="F479" s="1010"/>
      <c r="G479" s="45" t="s">
        <v>0</v>
      </c>
      <c r="H479" s="242" t="s">
        <v>0</v>
      </c>
      <c r="I479" s="243" t="s">
        <v>0</v>
      </c>
      <c r="J479" s="2"/>
    </row>
    <row r="480" spans="2:10" ht="42.75" customHeight="1" x14ac:dyDescent="0.15">
      <c r="B480" s="1021"/>
      <c r="C480" s="905"/>
      <c r="D480" s="1024" t="s">
        <v>874</v>
      </c>
      <c r="E480" s="1025"/>
      <c r="F480" s="1025"/>
      <c r="G480" s="18" t="s">
        <v>0</v>
      </c>
      <c r="H480" s="14" t="s">
        <v>0</v>
      </c>
      <c r="I480" s="247" t="s">
        <v>0</v>
      </c>
      <c r="J480" s="2"/>
    </row>
    <row r="481" spans="2:11" ht="30.75" customHeight="1" x14ac:dyDescent="0.15">
      <c r="B481" s="1021"/>
      <c r="C481" s="905"/>
      <c r="D481" s="1011" t="s">
        <v>875</v>
      </c>
      <c r="E481" s="1012"/>
      <c r="F481" s="1012"/>
      <c r="G481" s="17" t="s">
        <v>0</v>
      </c>
      <c r="H481" s="245" t="s">
        <v>0</v>
      </c>
      <c r="I481" s="246" t="s">
        <v>0</v>
      </c>
      <c r="J481" s="2"/>
    </row>
    <row r="482" spans="2:11" ht="30.75" customHeight="1" x14ac:dyDescent="0.15">
      <c r="B482" s="1021"/>
      <c r="C482" s="905"/>
      <c r="D482" s="1026" t="s">
        <v>876</v>
      </c>
      <c r="E482" s="1026"/>
      <c r="F482" s="1026"/>
      <c r="G482" s="78" t="s">
        <v>0</v>
      </c>
      <c r="H482" s="192" t="s">
        <v>0</v>
      </c>
      <c r="I482" s="244" t="s">
        <v>0</v>
      </c>
      <c r="J482" s="2"/>
    </row>
    <row r="483" spans="2:11" ht="30.75" customHeight="1" thickBot="1" x14ac:dyDescent="0.2">
      <c r="B483" s="1022"/>
      <c r="C483" s="1023"/>
      <c r="D483" s="1027" t="s">
        <v>877</v>
      </c>
      <c r="E483" s="1027"/>
      <c r="F483" s="1027"/>
      <c r="G483" s="63" t="s">
        <v>0</v>
      </c>
      <c r="H483" s="251" t="s">
        <v>0</v>
      </c>
      <c r="I483" s="252" t="s">
        <v>0</v>
      </c>
      <c r="J483" s="2"/>
    </row>
    <row r="484" spans="2:11" ht="184.5" customHeight="1" thickTop="1" thickBot="1" x14ac:dyDescent="0.2">
      <c r="B484" s="229">
        <v>89</v>
      </c>
      <c r="C484" s="627" t="s">
        <v>851</v>
      </c>
      <c r="D484" s="48" t="s">
        <v>893</v>
      </c>
      <c r="E484" s="48" t="s">
        <v>1323</v>
      </c>
      <c r="F484" s="48"/>
      <c r="G484" s="47" t="s">
        <v>0</v>
      </c>
      <c r="H484" s="47" t="s">
        <v>0</v>
      </c>
      <c r="I484" s="47" t="s">
        <v>0</v>
      </c>
    </row>
    <row r="485" spans="2:11" s="2" customFormat="1" ht="37.5" customHeight="1" thickTop="1" thickBot="1" x14ac:dyDescent="0.2">
      <c r="B485" s="980" t="s">
        <v>852</v>
      </c>
      <c r="C485" s="981"/>
      <c r="D485" s="1001" t="s">
        <v>853</v>
      </c>
      <c r="E485" s="1002"/>
      <c r="F485" s="1002"/>
      <c r="G485" s="631" t="s">
        <v>0</v>
      </c>
      <c r="H485" s="631" t="s">
        <v>0</v>
      </c>
      <c r="I485" s="249" t="s">
        <v>0</v>
      </c>
    </row>
    <row r="486" spans="2:11" ht="40.5" customHeight="1" thickTop="1" x14ac:dyDescent="0.15">
      <c r="B486" s="1003" t="s">
        <v>872</v>
      </c>
      <c r="C486" s="1004"/>
      <c r="D486" s="1009" t="s">
        <v>854</v>
      </c>
      <c r="E486" s="1010"/>
      <c r="F486" s="1010"/>
      <c r="G486" s="631" t="s">
        <v>0</v>
      </c>
      <c r="H486" s="669" t="s">
        <v>0</v>
      </c>
      <c r="I486" s="670" t="s">
        <v>0</v>
      </c>
      <c r="J486" s="2"/>
    </row>
    <row r="487" spans="2:11" ht="58.5" customHeight="1" x14ac:dyDescent="0.15">
      <c r="B487" s="1005"/>
      <c r="C487" s="1006"/>
      <c r="D487" s="1011" t="s">
        <v>855</v>
      </c>
      <c r="E487" s="1012"/>
      <c r="F487" s="1012"/>
      <c r="G487" s="18" t="s">
        <v>0</v>
      </c>
      <c r="H487" s="142" t="s">
        <v>0</v>
      </c>
      <c r="I487" s="671" t="s">
        <v>0</v>
      </c>
      <c r="J487" s="2"/>
    </row>
    <row r="488" spans="2:11" ht="40.5" customHeight="1" x14ac:dyDescent="0.15">
      <c r="B488" s="1005"/>
      <c r="C488" s="1006"/>
      <c r="D488" s="1011" t="s">
        <v>856</v>
      </c>
      <c r="E488" s="1012"/>
      <c r="F488" s="1012"/>
      <c r="G488" s="18" t="s">
        <v>0</v>
      </c>
      <c r="H488" s="142" t="s">
        <v>0</v>
      </c>
      <c r="I488" s="671" t="s">
        <v>0</v>
      </c>
      <c r="J488" s="2"/>
    </row>
    <row r="489" spans="2:11" ht="40.5" customHeight="1" x14ac:dyDescent="0.15">
      <c r="B489" s="1005"/>
      <c r="C489" s="1006"/>
      <c r="D489" s="1011" t="s">
        <v>857</v>
      </c>
      <c r="E489" s="1013"/>
      <c r="F489" s="1013"/>
      <c r="G489" s="18" t="s">
        <v>0</v>
      </c>
      <c r="H489" s="142" t="s">
        <v>0</v>
      </c>
      <c r="I489" s="671" t="s">
        <v>0</v>
      </c>
    </row>
    <row r="490" spans="2:11" ht="40.5" customHeight="1" thickBot="1" x14ac:dyDescent="0.2">
      <c r="B490" s="1007"/>
      <c r="C490" s="1008"/>
      <c r="D490" s="1014" t="s">
        <v>871</v>
      </c>
      <c r="E490" s="1015"/>
      <c r="F490" s="1015"/>
      <c r="G490" s="630" t="s">
        <v>0</v>
      </c>
      <c r="H490" s="672" t="s">
        <v>0</v>
      </c>
      <c r="I490" s="673" t="s">
        <v>0</v>
      </c>
      <c r="J490" s="2"/>
    </row>
    <row r="491" spans="2:11" ht="104.25" customHeight="1" thickTop="1" x14ac:dyDescent="0.15">
      <c r="B491" s="229">
        <v>90</v>
      </c>
      <c r="C491" s="342" t="s">
        <v>28</v>
      </c>
      <c r="D491" s="48" t="s">
        <v>920</v>
      </c>
      <c r="E491" s="48" t="s">
        <v>1324</v>
      </c>
      <c r="F491" s="48" t="s">
        <v>27</v>
      </c>
      <c r="G491" s="47" t="s">
        <v>0</v>
      </c>
      <c r="H491" s="47" t="s">
        <v>0</v>
      </c>
      <c r="I491" s="47" t="s">
        <v>0</v>
      </c>
    </row>
    <row r="492" spans="2:11" ht="91.5" customHeight="1" thickBot="1" x14ac:dyDescent="0.2">
      <c r="B492" s="324">
        <v>91</v>
      </c>
      <c r="C492" s="302" t="s">
        <v>26</v>
      </c>
      <c r="D492" s="348" t="s">
        <v>919</v>
      </c>
      <c r="E492" s="617" t="s">
        <v>1325</v>
      </c>
      <c r="F492" s="331"/>
      <c r="G492" s="46" t="s">
        <v>0</v>
      </c>
      <c r="H492" s="46" t="s">
        <v>0</v>
      </c>
      <c r="I492" s="46" t="s">
        <v>0</v>
      </c>
    </row>
    <row r="493" spans="2:11" ht="39" customHeight="1" thickTop="1" x14ac:dyDescent="0.15">
      <c r="B493" s="1045" t="s">
        <v>868</v>
      </c>
      <c r="C493" s="1046"/>
      <c r="D493" s="1050" t="s">
        <v>864</v>
      </c>
      <c r="E493" s="1050"/>
      <c r="F493" s="1050"/>
      <c r="G493" s="62" t="s">
        <v>17</v>
      </c>
      <c r="H493" s="62" t="s">
        <v>17</v>
      </c>
      <c r="I493" s="61" t="s">
        <v>17</v>
      </c>
      <c r="J493" s="42"/>
      <c r="K493" s="42"/>
    </row>
    <row r="494" spans="2:11" ht="39" customHeight="1" x14ac:dyDescent="0.15">
      <c r="B494" s="1047"/>
      <c r="C494" s="906"/>
      <c r="D494" s="1051" t="s">
        <v>865</v>
      </c>
      <c r="E494" s="1051"/>
      <c r="F494" s="1051"/>
      <c r="G494" s="306" t="s">
        <v>17</v>
      </c>
      <c r="H494" s="306" t="s">
        <v>17</v>
      </c>
      <c r="I494" s="99" t="s">
        <v>17</v>
      </c>
      <c r="J494" s="42"/>
      <c r="K494" s="42"/>
    </row>
    <row r="495" spans="2:11" ht="39" customHeight="1" x14ac:dyDescent="0.15">
      <c r="B495" s="1047"/>
      <c r="C495" s="906"/>
      <c r="D495" s="1051" t="s">
        <v>866</v>
      </c>
      <c r="E495" s="1051"/>
      <c r="F495" s="1051"/>
      <c r="G495" s="306" t="s">
        <v>17</v>
      </c>
      <c r="H495" s="306" t="s">
        <v>17</v>
      </c>
      <c r="I495" s="99" t="s">
        <v>17</v>
      </c>
      <c r="J495" s="42"/>
      <c r="K495" s="42"/>
    </row>
    <row r="496" spans="2:11" ht="39" customHeight="1" x14ac:dyDescent="0.15">
      <c r="B496" s="1047"/>
      <c r="C496" s="906"/>
      <c r="D496" s="1052" t="s">
        <v>870</v>
      </c>
      <c r="E496" s="1052"/>
      <c r="F496" s="1052"/>
      <c r="G496" s="44" t="s">
        <v>17</v>
      </c>
      <c r="H496" s="43" t="s">
        <v>17</v>
      </c>
      <c r="I496" s="98" t="s">
        <v>17</v>
      </c>
      <c r="J496" s="42"/>
      <c r="K496" s="42"/>
    </row>
    <row r="497" spans="2:11" ht="39" customHeight="1" x14ac:dyDescent="0.15">
      <c r="B497" s="1047"/>
      <c r="C497" s="906"/>
      <c r="D497" s="1052" t="s">
        <v>867</v>
      </c>
      <c r="E497" s="1052"/>
      <c r="F497" s="1052"/>
      <c r="G497" s="44" t="s">
        <v>17</v>
      </c>
      <c r="H497" s="43" t="s">
        <v>17</v>
      </c>
      <c r="I497" s="98" t="s">
        <v>17</v>
      </c>
      <c r="J497" s="42"/>
      <c r="K497" s="42"/>
    </row>
    <row r="498" spans="2:11" ht="30" customHeight="1" x14ac:dyDescent="0.15">
      <c r="B498" s="1047"/>
      <c r="C498" s="906"/>
      <c r="D498" s="1053" t="s">
        <v>869</v>
      </c>
      <c r="E498" s="1053"/>
      <c r="F498" s="1053"/>
      <c r="G498" s="43"/>
      <c r="H498" s="43"/>
      <c r="I498" s="98"/>
      <c r="J498" s="42"/>
      <c r="K498" s="42"/>
    </row>
    <row r="499" spans="2:11" ht="22.5" customHeight="1" x14ac:dyDescent="0.15">
      <c r="B499" s="1047"/>
      <c r="C499" s="906"/>
      <c r="D499" s="1054" t="s">
        <v>901</v>
      </c>
      <c r="E499" s="1054"/>
      <c r="F499" s="1054"/>
      <c r="G499" s="18" t="s">
        <v>17</v>
      </c>
      <c r="H499" s="18" t="s">
        <v>17</v>
      </c>
      <c r="I499" s="263" t="s">
        <v>17</v>
      </c>
      <c r="J499" s="42"/>
      <c r="K499" s="42"/>
    </row>
    <row r="500" spans="2:11" ht="29.25" customHeight="1" thickBot="1" x14ac:dyDescent="0.2">
      <c r="B500" s="1048"/>
      <c r="C500" s="1049"/>
      <c r="D500" s="1055" t="s">
        <v>902</v>
      </c>
      <c r="E500" s="1056"/>
      <c r="F500" s="1049"/>
      <c r="G500" s="91" t="s">
        <v>17</v>
      </c>
      <c r="H500" s="91" t="s">
        <v>17</v>
      </c>
      <c r="I500" s="90" t="s">
        <v>17</v>
      </c>
      <c r="J500" s="42"/>
      <c r="K500" s="42"/>
    </row>
    <row r="501" spans="2:11" ht="102" customHeight="1" thickTop="1" thickBot="1" x14ac:dyDescent="0.2">
      <c r="B501" s="310">
        <v>92</v>
      </c>
      <c r="C501" s="346" t="s">
        <v>25</v>
      </c>
      <c r="D501" s="350" t="s">
        <v>892</v>
      </c>
      <c r="E501" s="624" t="s">
        <v>1326</v>
      </c>
      <c r="F501" s="6" t="s">
        <v>24</v>
      </c>
      <c r="G501" s="18" t="s">
        <v>17</v>
      </c>
      <c r="H501" s="18" t="s">
        <v>17</v>
      </c>
      <c r="I501" s="142" t="s">
        <v>17</v>
      </c>
    </row>
    <row r="502" spans="2:11" ht="66" customHeight="1" thickTop="1" x14ac:dyDescent="0.15">
      <c r="B502" s="1028" t="s">
        <v>1328</v>
      </c>
      <c r="C502" s="1029"/>
      <c r="D502" s="1036" t="s">
        <v>1327</v>
      </c>
      <c r="E502" s="1037"/>
      <c r="F502" s="1038"/>
      <c r="G502" s="39" t="s">
        <v>17</v>
      </c>
      <c r="H502" s="25" t="s">
        <v>17</v>
      </c>
      <c r="I502" s="38" t="s">
        <v>17</v>
      </c>
    </row>
    <row r="503" spans="2:11" ht="66" customHeight="1" x14ac:dyDescent="0.15">
      <c r="B503" s="1030"/>
      <c r="C503" s="1031"/>
      <c r="D503" s="1039" t="s">
        <v>1329</v>
      </c>
      <c r="E503" s="1040"/>
      <c r="F503" s="1041"/>
      <c r="G503" s="37" t="s">
        <v>17</v>
      </c>
      <c r="H503" s="23" t="s">
        <v>17</v>
      </c>
      <c r="I503" s="36" t="s">
        <v>17</v>
      </c>
    </row>
    <row r="504" spans="2:11" ht="36.75" customHeight="1" x14ac:dyDescent="0.15">
      <c r="B504" s="1030"/>
      <c r="C504" s="1031"/>
      <c r="D504" s="1039" t="s">
        <v>879</v>
      </c>
      <c r="E504" s="1040"/>
      <c r="F504" s="1041"/>
      <c r="G504" s="37" t="s">
        <v>17</v>
      </c>
      <c r="H504" s="23" t="s">
        <v>17</v>
      </c>
      <c r="I504" s="36" t="s">
        <v>17</v>
      </c>
    </row>
    <row r="505" spans="2:11" ht="36.75" customHeight="1" x14ac:dyDescent="0.15">
      <c r="B505" s="1030"/>
      <c r="C505" s="1031"/>
      <c r="D505" s="1039" t="s">
        <v>1330</v>
      </c>
      <c r="E505" s="1040"/>
      <c r="F505" s="1041"/>
      <c r="G505" s="37" t="s">
        <v>17</v>
      </c>
      <c r="H505" s="23" t="s">
        <v>17</v>
      </c>
      <c r="I505" s="36" t="s">
        <v>17</v>
      </c>
    </row>
    <row r="506" spans="2:11" ht="36.75" customHeight="1" x14ac:dyDescent="0.15">
      <c r="B506" s="1032"/>
      <c r="C506" s="1033"/>
      <c r="D506" s="1039" t="s">
        <v>1331</v>
      </c>
      <c r="E506" s="1040"/>
      <c r="F506" s="1041"/>
      <c r="G506" s="37" t="s">
        <v>17</v>
      </c>
      <c r="H506" s="23" t="s">
        <v>17</v>
      </c>
      <c r="I506" s="36" t="s">
        <v>17</v>
      </c>
    </row>
    <row r="507" spans="2:11" ht="36.75" customHeight="1" thickBot="1" x14ac:dyDescent="0.2">
      <c r="B507" s="1034"/>
      <c r="C507" s="1035"/>
      <c r="D507" s="1042" t="s">
        <v>880</v>
      </c>
      <c r="E507" s="1043"/>
      <c r="F507" s="1044"/>
      <c r="G507" s="35" t="s">
        <v>17</v>
      </c>
      <c r="H507" s="34" t="s">
        <v>17</v>
      </c>
      <c r="I507" s="33" t="s">
        <v>17</v>
      </c>
    </row>
    <row r="508" spans="2:11" ht="77.25" customHeight="1" thickTop="1" thickBot="1" x14ac:dyDescent="0.2">
      <c r="B508" s="705">
        <v>93</v>
      </c>
      <c r="C508" s="299" t="s">
        <v>23</v>
      </c>
      <c r="D508" s="611" t="s">
        <v>1332</v>
      </c>
      <c r="E508" s="207" t="s">
        <v>1333</v>
      </c>
      <c r="F508" s="610" t="s">
        <v>22</v>
      </c>
      <c r="G508" s="18" t="s">
        <v>17</v>
      </c>
      <c r="H508" s="18" t="s">
        <v>17</v>
      </c>
      <c r="I508" s="18" t="s">
        <v>17</v>
      </c>
    </row>
    <row r="509" spans="2:11" ht="63.75" customHeight="1" thickTop="1" x14ac:dyDescent="0.15">
      <c r="B509" s="1028" t="s">
        <v>21</v>
      </c>
      <c r="C509" s="1057"/>
      <c r="D509" s="1036" t="s">
        <v>1334</v>
      </c>
      <c r="E509" s="1037"/>
      <c r="F509" s="1038"/>
      <c r="G509" s="39" t="s">
        <v>17</v>
      </c>
      <c r="H509" s="25" t="s">
        <v>17</v>
      </c>
      <c r="I509" s="38" t="s">
        <v>17</v>
      </c>
    </row>
    <row r="510" spans="2:11" ht="48.75" customHeight="1" x14ac:dyDescent="0.15">
      <c r="B510" s="1058"/>
      <c r="C510" s="1059"/>
      <c r="D510" s="1039" t="s">
        <v>20</v>
      </c>
      <c r="E510" s="1040"/>
      <c r="F510" s="1041"/>
      <c r="G510" s="37" t="s">
        <v>17</v>
      </c>
      <c r="H510" s="23" t="s">
        <v>17</v>
      </c>
      <c r="I510" s="36" t="s">
        <v>17</v>
      </c>
    </row>
    <row r="511" spans="2:11" ht="28.5" customHeight="1" x14ac:dyDescent="0.15">
      <c r="B511" s="1058"/>
      <c r="C511" s="1059"/>
      <c r="D511" s="1039" t="s">
        <v>19</v>
      </c>
      <c r="E511" s="1040"/>
      <c r="F511" s="1041"/>
      <c r="G511" s="37" t="s">
        <v>17</v>
      </c>
      <c r="H511" s="23" t="s">
        <v>17</v>
      </c>
      <c r="I511" s="36" t="s">
        <v>17</v>
      </c>
    </row>
    <row r="512" spans="2:11" ht="28.5" customHeight="1" thickBot="1" x14ac:dyDescent="0.2">
      <c r="B512" s="1060"/>
      <c r="C512" s="1061"/>
      <c r="D512" s="1042" t="s">
        <v>18</v>
      </c>
      <c r="E512" s="1043"/>
      <c r="F512" s="1044"/>
      <c r="G512" s="35" t="s">
        <v>17</v>
      </c>
      <c r="H512" s="34" t="s">
        <v>17</v>
      </c>
      <c r="I512" s="33" t="s">
        <v>17</v>
      </c>
    </row>
    <row r="513" spans="2:9" ht="105.75" customHeight="1" thickTop="1" thickBot="1" x14ac:dyDescent="0.2">
      <c r="B513" s="706">
        <v>94</v>
      </c>
      <c r="C513" s="255" t="s">
        <v>16</v>
      </c>
      <c r="D513" s="256" t="s">
        <v>15</v>
      </c>
      <c r="E513" s="606" t="s">
        <v>1335</v>
      </c>
      <c r="F513" s="257" t="s">
        <v>14</v>
      </c>
      <c r="G513" s="59" t="s">
        <v>0</v>
      </c>
      <c r="H513" s="59" t="s">
        <v>0</v>
      </c>
      <c r="I513" s="59" t="s">
        <v>0</v>
      </c>
    </row>
    <row r="514" spans="2:9" ht="42" customHeight="1" thickTop="1" x14ac:dyDescent="0.15">
      <c r="B514" s="1045" t="s">
        <v>881</v>
      </c>
      <c r="C514" s="1046"/>
      <c r="D514" s="1062" t="s">
        <v>13</v>
      </c>
      <c r="E514" s="1063"/>
      <c r="F514" s="1064"/>
      <c r="G514" s="25" t="s">
        <v>0</v>
      </c>
      <c r="H514" s="25" t="s">
        <v>0</v>
      </c>
      <c r="I514" s="24" t="s">
        <v>0</v>
      </c>
    </row>
    <row r="515" spans="2:9" ht="42" customHeight="1" x14ac:dyDescent="0.15">
      <c r="B515" s="1047"/>
      <c r="C515" s="906"/>
      <c r="D515" s="1065" t="s">
        <v>779</v>
      </c>
      <c r="E515" s="1066"/>
      <c r="F515" s="1067"/>
      <c r="G515" s="23" t="s">
        <v>0</v>
      </c>
      <c r="H515" s="23" t="s">
        <v>0</v>
      </c>
      <c r="I515" s="22" t="s">
        <v>0</v>
      </c>
    </row>
    <row r="516" spans="2:9" ht="42" customHeight="1" x14ac:dyDescent="0.15">
      <c r="B516" s="1047"/>
      <c r="C516" s="906"/>
      <c r="D516" s="904" t="s">
        <v>12</v>
      </c>
      <c r="E516" s="905"/>
      <c r="F516" s="906"/>
      <c r="G516" s="23" t="s">
        <v>0</v>
      </c>
      <c r="H516" s="23" t="s">
        <v>0</v>
      </c>
      <c r="I516" s="22" t="s">
        <v>0</v>
      </c>
    </row>
    <row r="517" spans="2:9" ht="42" customHeight="1" thickBot="1" x14ac:dyDescent="0.2">
      <c r="B517" s="1048"/>
      <c r="C517" s="1049"/>
      <c r="D517" s="1068" t="s">
        <v>780</v>
      </c>
      <c r="E517" s="1069"/>
      <c r="F517" s="1070"/>
      <c r="G517" s="34" t="s">
        <v>0</v>
      </c>
      <c r="H517" s="34" t="s">
        <v>0</v>
      </c>
      <c r="I517" s="253" t="s">
        <v>0</v>
      </c>
    </row>
    <row r="518" spans="2:9" ht="96.75" customHeight="1" thickTop="1" thickBot="1" x14ac:dyDescent="0.2">
      <c r="B518" s="707">
        <v>95</v>
      </c>
      <c r="C518" s="299" t="s">
        <v>11</v>
      </c>
      <c r="D518" s="351" t="s">
        <v>10</v>
      </c>
      <c r="E518" s="207" t="s">
        <v>1336</v>
      </c>
      <c r="F518" s="299" t="s">
        <v>9</v>
      </c>
      <c r="G518" s="21" t="s">
        <v>0</v>
      </c>
      <c r="H518" s="21" t="s">
        <v>0</v>
      </c>
      <c r="I518" s="21" t="s">
        <v>0</v>
      </c>
    </row>
    <row r="519" spans="2:9" ht="33" customHeight="1" thickTop="1" x14ac:dyDescent="0.15">
      <c r="B519" s="1045" t="s">
        <v>8</v>
      </c>
      <c r="C519" s="1046"/>
      <c r="D519" s="1062" t="s">
        <v>7</v>
      </c>
      <c r="E519" s="1063"/>
      <c r="F519" s="1074"/>
      <c r="G519" s="26" t="s">
        <v>0</v>
      </c>
      <c r="H519" s="25" t="s">
        <v>0</v>
      </c>
      <c r="I519" s="24" t="s">
        <v>0</v>
      </c>
    </row>
    <row r="520" spans="2:9" ht="33" customHeight="1" x14ac:dyDescent="0.15">
      <c r="B520" s="1047"/>
      <c r="C520" s="906"/>
      <c r="D520" s="1065" t="s">
        <v>6</v>
      </c>
      <c r="E520" s="1066"/>
      <c r="F520" s="1067"/>
      <c r="G520" s="23" t="s">
        <v>0</v>
      </c>
      <c r="H520" s="23" t="s">
        <v>0</v>
      </c>
      <c r="I520" s="22" t="s">
        <v>0</v>
      </c>
    </row>
    <row r="521" spans="2:9" ht="33" customHeight="1" thickBot="1" x14ac:dyDescent="0.2">
      <c r="B521" s="1048"/>
      <c r="C521" s="1049"/>
      <c r="D521" s="1055" t="s">
        <v>5</v>
      </c>
      <c r="E521" s="1056"/>
      <c r="F521" s="1049"/>
      <c r="G521" s="89" t="s">
        <v>0</v>
      </c>
      <c r="H521" s="89" t="s">
        <v>0</v>
      </c>
      <c r="I521" s="88" t="s">
        <v>0</v>
      </c>
    </row>
    <row r="522" spans="2:9" ht="115.5" customHeight="1" thickTop="1" thickBot="1" x14ac:dyDescent="0.2">
      <c r="B522" s="708">
        <v>96</v>
      </c>
      <c r="C522" s="266" t="s">
        <v>882</v>
      </c>
      <c r="D522" s="674" t="s">
        <v>915</v>
      </c>
      <c r="E522" s="620" t="s">
        <v>861</v>
      </c>
      <c r="F522" s="266"/>
      <c r="G522" s="32" t="s">
        <v>0</v>
      </c>
      <c r="H522" s="32" t="s">
        <v>0</v>
      </c>
      <c r="I522" s="32" t="s">
        <v>0</v>
      </c>
    </row>
    <row r="523" spans="2:9" ht="20.25" customHeight="1" thickTop="1" x14ac:dyDescent="0.15">
      <c r="B523" s="1045" t="s">
        <v>889</v>
      </c>
      <c r="C523" s="1046"/>
      <c r="D523" s="1075" t="s">
        <v>886</v>
      </c>
      <c r="E523" s="1076"/>
      <c r="F523" s="1076"/>
      <c r="G523" s="293"/>
      <c r="H523" s="293"/>
      <c r="I523" s="294"/>
    </row>
    <row r="524" spans="2:9" ht="28.5" customHeight="1" x14ac:dyDescent="0.15">
      <c r="B524" s="1047"/>
      <c r="C524" s="906"/>
      <c r="D524" s="904" t="s">
        <v>887</v>
      </c>
      <c r="E524" s="905"/>
      <c r="F524" s="1073"/>
      <c r="G524" s="21" t="s">
        <v>0</v>
      </c>
      <c r="H524" s="21" t="s">
        <v>0</v>
      </c>
      <c r="I524" s="20" t="s">
        <v>0</v>
      </c>
    </row>
    <row r="525" spans="2:9" ht="43.5" customHeight="1" x14ac:dyDescent="0.15">
      <c r="B525" s="1047"/>
      <c r="C525" s="906"/>
      <c r="D525" s="904" t="s">
        <v>890</v>
      </c>
      <c r="E525" s="905"/>
      <c r="F525" s="1073"/>
      <c r="G525" s="21" t="s">
        <v>0</v>
      </c>
      <c r="H525" s="21" t="s">
        <v>0</v>
      </c>
      <c r="I525" s="20" t="s">
        <v>0</v>
      </c>
    </row>
    <row r="526" spans="2:9" ht="38.25" customHeight="1" x14ac:dyDescent="0.15">
      <c r="B526" s="1047"/>
      <c r="C526" s="906"/>
      <c r="D526" s="904" t="s">
        <v>888</v>
      </c>
      <c r="E526" s="905"/>
      <c r="F526" s="906"/>
      <c r="G526" s="142" t="s">
        <v>0</v>
      </c>
      <c r="H526" s="21" t="s">
        <v>0</v>
      </c>
      <c r="I526" s="20" t="s">
        <v>0</v>
      </c>
    </row>
    <row r="527" spans="2:9" ht="20.25" customHeight="1" x14ac:dyDescent="0.15">
      <c r="B527" s="1047"/>
      <c r="C527" s="906"/>
      <c r="D527" s="1077" t="s">
        <v>897</v>
      </c>
      <c r="E527" s="1078"/>
      <c r="F527" s="1078"/>
      <c r="G527" s="295"/>
      <c r="H527" s="295"/>
      <c r="I527" s="296"/>
    </row>
    <row r="528" spans="2:9" ht="45" customHeight="1" thickBot="1" x14ac:dyDescent="0.2">
      <c r="B528" s="1048"/>
      <c r="C528" s="1049"/>
      <c r="D528" s="1055" t="s">
        <v>913</v>
      </c>
      <c r="E528" s="1056"/>
      <c r="F528" s="1079"/>
      <c r="G528" s="89" t="s">
        <v>0</v>
      </c>
      <c r="H528" s="89" t="s">
        <v>0</v>
      </c>
      <c r="I528" s="88" t="s">
        <v>0</v>
      </c>
    </row>
    <row r="529" spans="2:9" ht="103.5" customHeight="1" thickTop="1" x14ac:dyDescent="0.15">
      <c r="B529" s="709">
        <v>97</v>
      </c>
      <c r="C529" s="675" t="s">
        <v>883</v>
      </c>
      <c r="D529" s="676" t="s">
        <v>891</v>
      </c>
      <c r="E529" s="621" t="s">
        <v>862</v>
      </c>
      <c r="F529" s="268"/>
      <c r="G529" s="30" t="s">
        <v>0</v>
      </c>
      <c r="H529" s="30" t="s">
        <v>0</v>
      </c>
      <c r="I529" s="30" t="s">
        <v>0</v>
      </c>
    </row>
    <row r="530" spans="2:9" ht="131.25" customHeight="1" thickBot="1" x14ac:dyDescent="0.2">
      <c r="B530" s="710">
        <v>98</v>
      </c>
      <c r="C530" s="267" t="s">
        <v>884</v>
      </c>
      <c r="D530" s="677" t="s">
        <v>916</v>
      </c>
      <c r="E530" s="239" t="s">
        <v>863</v>
      </c>
      <c r="F530" s="267"/>
      <c r="G530" s="31" t="s">
        <v>0</v>
      </c>
      <c r="H530" s="31" t="s">
        <v>0</v>
      </c>
      <c r="I530" s="31" t="s">
        <v>0</v>
      </c>
    </row>
    <row r="531" spans="2:9" ht="24" customHeight="1" thickTop="1" x14ac:dyDescent="0.15">
      <c r="B531" s="1045" t="s">
        <v>899</v>
      </c>
      <c r="C531" s="1046"/>
      <c r="D531" s="901" t="s">
        <v>900</v>
      </c>
      <c r="E531" s="902"/>
      <c r="F531" s="902"/>
      <c r="G531" s="292"/>
      <c r="H531" s="292"/>
      <c r="I531" s="287"/>
    </row>
    <row r="532" spans="2:9" ht="102.75" customHeight="1" x14ac:dyDescent="0.15">
      <c r="B532" s="1047"/>
      <c r="C532" s="906"/>
      <c r="D532" s="904" t="s">
        <v>903</v>
      </c>
      <c r="E532" s="905"/>
      <c r="F532" s="1073"/>
      <c r="G532" s="21" t="s">
        <v>0</v>
      </c>
      <c r="H532" s="21" t="s">
        <v>0</v>
      </c>
      <c r="I532" s="20" t="s">
        <v>0</v>
      </c>
    </row>
    <row r="533" spans="2:9" ht="33.75" customHeight="1" x14ac:dyDescent="0.15">
      <c r="B533" s="1047"/>
      <c r="C533" s="906"/>
      <c r="D533" s="890" t="s">
        <v>904</v>
      </c>
      <c r="E533" s="891"/>
      <c r="F533" s="1098"/>
      <c r="G533" s="21" t="s">
        <v>0</v>
      </c>
      <c r="H533" s="21" t="s">
        <v>0</v>
      </c>
      <c r="I533" s="20" t="s">
        <v>0</v>
      </c>
    </row>
    <row r="534" spans="2:9" ht="23.25" customHeight="1" x14ac:dyDescent="0.15">
      <c r="B534" s="1047"/>
      <c r="C534" s="906"/>
      <c r="D534" s="1099" t="s">
        <v>905</v>
      </c>
      <c r="E534" s="1100"/>
      <c r="F534" s="1101"/>
      <c r="G534" s="142" t="s">
        <v>0</v>
      </c>
      <c r="H534" s="21" t="s">
        <v>0</v>
      </c>
      <c r="I534" s="20" t="s">
        <v>0</v>
      </c>
    </row>
    <row r="535" spans="2:9" ht="42" customHeight="1" x14ac:dyDescent="0.15">
      <c r="B535" s="1047"/>
      <c r="C535" s="906"/>
      <c r="D535" s="1099" t="s">
        <v>906</v>
      </c>
      <c r="E535" s="1100"/>
      <c r="F535" s="1101"/>
      <c r="G535" s="142" t="s">
        <v>0</v>
      </c>
      <c r="H535" s="21" t="s">
        <v>0</v>
      </c>
      <c r="I535" s="20" t="s">
        <v>0</v>
      </c>
    </row>
    <row r="536" spans="2:9" ht="23.25" customHeight="1" x14ac:dyDescent="0.15">
      <c r="B536" s="1047"/>
      <c r="C536" s="906"/>
      <c r="D536" s="904" t="s">
        <v>907</v>
      </c>
      <c r="E536" s="905"/>
      <c r="F536" s="906"/>
      <c r="G536" s="142" t="s">
        <v>0</v>
      </c>
      <c r="H536" s="21" t="s">
        <v>0</v>
      </c>
      <c r="I536" s="20" t="s">
        <v>0</v>
      </c>
    </row>
    <row r="537" spans="2:9" ht="24" customHeight="1" x14ac:dyDescent="0.15">
      <c r="B537" s="1047"/>
      <c r="C537" s="906"/>
      <c r="D537" s="1071" t="s">
        <v>908</v>
      </c>
      <c r="E537" s="1072"/>
      <c r="F537" s="1072"/>
      <c r="G537" s="290"/>
      <c r="H537" s="290"/>
      <c r="I537" s="291"/>
    </row>
    <row r="538" spans="2:9" ht="23.25" customHeight="1" x14ac:dyDescent="0.15">
      <c r="B538" s="1047"/>
      <c r="C538" s="906"/>
      <c r="D538" s="904" t="s">
        <v>910</v>
      </c>
      <c r="E538" s="905"/>
      <c r="F538" s="1073"/>
      <c r="G538" s="21" t="s">
        <v>0</v>
      </c>
      <c r="H538" s="21" t="s">
        <v>0</v>
      </c>
      <c r="I538" s="20" t="s">
        <v>0</v>
      </c>
    </row>
    <row r="539" spans="2:9" ht="23.25" customHeight="1" x14ac:dyDescent="0.15">
      <c r="B539" s="1047"/>
      <c r="C539" s="906"/>
      <c r="D539" s="890" t="s">
        <v>909</v>
      </c>
      <c r="E539" s="891"/>
      <c r="F539" s="892"/>
      <c r="G539" s="142" t="s">
        <v>0</v>
      </c>
      <c r="H539" s="21" t="s">
        <v>0</v>
      </c>
      <c r="I539" s="20" t="s">
        <v>0</v>
      </c>
    </row>
    <row r="540" spans="2:9" ht="23.25" customHeight="1" thickBot="1" x14ac:dyDescent="0.2">
      <c r="B540" s="1048"/>
      <c r="C540" s="1049"/>
      <c r="D540" s="1055" t="s">
        <v>911</v>
      </c>
      <c r="E540" s="1056"/>
      <c r="F540" s="1079"/>
      <c r="G540" s="89" t="s">
        <v>0</v>
      </c>
      <c r="H540" s="89" t="s">
        <v>0</v>
      </c>
      <c r="I540" s="88" t="s">
        <v>0</v>
      </c>
    </row>
    <row r="541" spans="2:9" ht="138" customHeight="1" thickTop="1" thickBot="1" x14ac:dyDescent="0.2">
      <c r="B541" s="258">
        <v>99</v>
      </c>
      <c r="C541" s="259" t="s">
        <v>4</v>
      </c>
      <c r="D541" s="260" t="s">
        <v>925</v>
      </c>
      <c r="E541" s="261" t="s">
        <v>1337</v>
      </c>
      <c r="F541" s="261" t="s">
        <v>3</v>
      </c>
      <c r="G541" s="91" t="s">
        <v>0</v>
      </c>
      <c r="H541" s="262" t="s">
        <v>0</v>
      </c>
      <c r="I541" s="91" t="s">
        <v>0</v>
      </c>
    </row>
    <row r="542" spans="2:9" ht="18.75" customHeight="1" thickTop="1" x14ac:dyDescent="0.15">
      <c r="B542" s="1087" t="s">
        <v>921</v>
      </c>
      <c r="C542" s="1088"/>
      <c r="D542" s="1092" t="s">
        <v>926</v>
      </c>
      <c r="E542" s="1093"/>
      <c r="F542" s="1093"/>
      <c r="G542" s="292"/>
      <c r="H542" s="292"/>
      <c r="I542" s="287"/>
    </row>
    <row r="543" spans="2:9" ht="62.45" customHeight="1" x14ac:dyDescent="0.15">
      <c r="B543" s="1089"/>
      <c r="C543" s="1006"/>
      <c r="D543" s="1094" t="s">
        <v>1338</v>
      </c>
      <c r="E543" s="1094"/>
      <c r="F543" s="1094"/>
      <c r="G543" s="248" t="s">
        <v>0</v>
      </c>
      <c r="H543" s="14" t="s">
        <v>0</v>
      </c>
      <c r="I543" s="263" t="s">
        <v>0</v>
      </c>
    </row>
    <row r="544" spans="2:9" ht="27" customHeight="1" x14ac:dyDescent="0.15">
      <c r="B544" s="1089"/>
      <c r="C544" s="1006"/>
      <c r="D544" s="1066" t="s">
        <v>927</v>
      </c>
      <c r="E544" s="1066"/>
      <c r="F544" s="1095"/>
      <c r="G544" s="18" t="s">
        <v>0</v>
      </c>
      <c r="H544" s="17" t="s">
        <v>0</v>
      </c>
      <c r="I544" s="13" t="s">
        <v>0</v>
      </c>
    </row>
    <row r="545" spans="2:9" s="2" customFormat="1" ht="27" customHeight="1" x14ac:dyDescent="0.15">
      <c r="B545" s="1089"/>
      <c r="C545" s="1006"/>
      <c r="D545" s="1096" t="s">
        <v>928</v>
      </c>
      <c r="E545" s="1096"/>
      <c r="F545" s="1096"/>
      <c r="G545" s="264" t="s">
        <v>0</v>
      </c>
      <c r="H545" s="189" t="s">
        <v>0</v>
      </c>
      <c r="I545" s="265" t="s">
        <v>0</v>
      </c>
    </row>
    <row r="546" spans="2:9" s="2" customFormat="1" ht="18.75" customHeight="1" x14ac:dyDescent="0.15">
      <c r="B546" s="1089"/>
      <c r="C546" s="1006"/>
      <c r="D546" s="1080" t="s">
        <v>1180</v>
      </c>
      <c r="E546" s="1081"/>
      <c r="F546" s="1081"/>
      <c r="G546" s="297"/>
      <c r="H546" s="297"/>
      <c r="I546" s="298"/>
    </row>
    <row r="547" spans="2:9" s="2" customFormat="1" ht="27" customHeight="1" x14ac:dyDescent="0.15">
      <c r="B547" s="1089"/>
      <c r="C547" s="1006"/>
      <c r="D547" s="1097" t="s">
        <v>929</v>
      </c>
      <c r="E547" s="1097"/>
      <c r="F547" s="1097"/>
      <c r="G547" s="248" t="s">
        <v>0</v>
      </c>
      <c r="H547" s="248" t="s">
        <v>0</v>
      </c>
      <c r="I547" s="263" t="s">
        <v>0</v>
      </c>
    </row>
    <row r="548" spans="2:9" ht="27" customHeight="1" x14ac:dyDescent="0.15">
      <c r="B548" s="1089"/>
      <c r="C548" s="1006"/>
      <c r="D548" s="1094" t="s">
        <v>930</v>
      </c>
      <c r="E548" s="1094"/>
      <c r="F548" s="1094"/>
      <c r="G548" s="15" t="s">
        <v>0</v>
      </c>
      <c r="H548" s="14" t="s">
        <v>0</v>
      </c>
      <c r="I548" s="13" t="s">
        <v>0</v>
      </c>
    </row>
    <row r="549" spans="2:9" s="2" customFormat="1" ht="18.75" customHeight="1" x14ac:dyDescent="0.15">
      <c r="B549" s="1089"/>
      <c r="C549" s="1006"/>
      <c r="D549" s="1080" t="s">
        <v>1181</v>
      </c>
      <c r="E549" s="1081"/>
      <c r="F549" s="1081"/>
      <c r="G549" s="297"/>
      <c r="H549" s="297"/>
      <c r="I549" s="298"/>
    </row>
    <row r="550" spans="2:9" ht="69.75" customHeight="1" x14ac:dyDescent="0.15">
      <c r="B550" s="1089"/>
      <c r="C550" s="1006"/>
      <c r="D550" s="1082" t="s">
        <v>931</v>
      </c>
      <c r="E550" s="1082"/>
      <c r="F550" s="1082"/>
      <c r="G550" s="12" t="s">
        <v>0</v>
      </c>
      <c r="H550" s="11" t="s">
        <v>0</v>
      </c>
      <c r="I550" s="10" t="s">
        <v>0</v>
      </c>
    </row>
    <row r="551" spans="2:9" ht="27" customHeight="1" thickBot="1" x14ac:dyDescent="0.2">
      <c r="B551" s="1090"/>
      <c r="C551" s="1091"/>
      <c r="D551" s="1083" t="s">
        <v>932</v>
      </c>
      <c r="E551" s="1083"/>
      <c r="F551" s="1083"/>
      <c r="G551" s="9" t="s">
        <v>0</v>
      </c>
      <c r="H551" s="9" t="s">
        <v>0</v>
      </c>
      <c r="I551" s="8" t="s">
        <v>0</v>
      </c>
    </row>
    <row r="552" spans="2:9" ht="94.5" customHeight="1" thickTop="1" thickBot="1" x14ac:dyDescent="0.2">
      <c r="B552" s="1084">
        <v>100</v>
      </c>
      <c r="C552" s="850" t="s">
        <v>934</v>
      </c>
      <c r="D552" s="224" t="s">
        <v>933</v>
      </c>
      <c r="E552" s="1086" t="s">
        <v>1339</v>
      </c>
      <c r="F552" s="845"/>
      <c r="G552" s="326" t="s">
        <v>0</v>
      </c>
      <c r="H552" s="326" t="s">
        <v>0</v>
      </c>
      <c r="I552" s="7" t="s">
        <v>0</v>
      </c>
    </row>
    <row r="553" spans="2:9" ht="180.75" customHeight="1" thickTop="1" x14ac:dyDescent="0.15">
      <c r="B553" s="1085"/>
      <c r="C553" s="716"/>
      <c r="D553" s="607" t="s">
        <v>935</v>
      </c>
      <c r="E553" s="777"/>
      <c r="F553" s="763"/>
      <c r="G553" s="6"/>
      <c r="H553" s="6"/>
      <c r="I553" s="582"/>
    </row>
    <row r="554" spans="2:9" ht="267" customHeight="1" x14ac:dyDescent="0.15">
      <c r="B554" s="1107" t="s">
        <v>1182</v>
      </c>
      <c r="C554" s="1108"/>
      <c r="D554" s="583"/>
      <c r="E554" s="584"/>
      <c r="F554" s="584"/>
      <c r="G554" s="585"/>
      <c r="H554" s="585"/>
      <c r="I554" s="586"/>
    </row>
    <row r="555" spans="2:9" ht="50.25" customHeight="1" x14ac:dyDescent="0.15">
      <c r="B555" s="1115" t="s">
        <v>1183</v>
      </c>
      <c r="C555" s="1116"/>
      <c r="D555" s="1102" t="s">
        <v>1217</v>
      </c>
      <c r="E555" s="1102"/>
      <c r="F555" s="563" t="s">
        <v>1210</v>
      </c>
      <c r="G555" s="564" t="s">
        <v>17</v>
      </c>
      <c r="H555" s="564" t="s">
        <v>17</v>
      </c>
      <c r="I555" s="565"/>
    </row>
    <row r="556" spans="2:9" ht="30" customHeight="1" x14ac:dyDescent="0.15">
      <c r="B556" s="1109" t="s">
        <v>1184</v>
      </c>
      <c r="C556" s="1110"/>
      <c r="D556" s="1102" t="s">
        <v>1185</v>
      </c>
      <c r="E556" s="1102"/>
      <c r="F556" s="566" t="s">
        <v>1186</v>
      </c>
      <c r="G556" s="564" t="s">
        <v>17</v>
      </c>
      <c r="H556" s="564" t="s">
        <v>17</v>
      </c>
      <c r="I556" s="565"/>
    </row>
    <row r="557" spans="2:9" ht="33" customHeight="1" x14ac:dyDescent="0.15">
      <c r="B557" s="1109" t="s">
        <v>1187</v>
      </c>
      <c r="C557" s="1110"/>
      <c r="D557" s="1103" t="s">
        <v>1216</v>
      </c>
      <c r="E557" s="1103"/>
      <c r="F557" s="567" t="s">
        <v>1188</v>
      </c>
      <c r="G557" s="568" t="s">
        <v>17</v>
      </c>
      <c r="H557" s="568" t="s">
        <v>17</v>
      </c>
      <c r="I557" s="569"/>
    </row>
    <row r="558" spans="2:9" ht="39" customHeight="1" x14ac:dyDescent="0.15">
      <c r="B558" s="1109" t="s">
        <v>1189</v>
      </c>
      <c r="C558" s="1110"/>
      <c r="D558" s="1102" t="s">
        <v>1190</v>
      </c>
      <c r="E558" s="1102"/>
      <c r="F558" s="566"/>
      <c r="G558" s="564" t="s">
        <v>17</v>
      </c>
      <c r="H558" s="564" t="s">
        <v>17</v>
      </c>
      <c r="I558" s="565"/>
    </row>
    <row r="559" spans="2:9" ht="30" customHeight="1" x14ac:dyDescent="0.15">
      <c r="B559" s="1109" t="s">
        <v>1191</v>
      </c>
      <c r="C559" s="1110"/>
      <c r="D559" s="1104" t="s">
        <v>1192</v>
      </c>
      <c r="E559" s="1104"/>
      <c r="F559" s="570" t="s">
        <v>1193</v>
      </c>
      <c r="G559" s="571" t="s">
        <v>17</v>
      </c>
      <c r="H559" s="571" t="s">
        <v>17</v>
      </c>
      <c r="I559" s="572"/>
    </row>
    <row r="560" spans="2:9" ht="27.75" customHeight="1" x14ac:dyDescent="0.15">
      <c r="B560" s="1109" t="s">
        <v>1194</v>
      </c>
      <c r="C560" s="1110"/>
      <c r="D560" s="1105" t="s">
        <v>1195</v>
      </c>
      <c r="E560" s="1106"/>
      <c r="F560" s="570" t="s">
        <v>1196</v>
      </c>
      <c r="G560" s="571" t="s">
        <v>17</v>
      </c>
      <c r="H560" s="571" t="s">
        <v>17</v>
      </c>
      <c r="I560" s="572"/>
    </row>
    <row r="561" spans="2:9" ht="81.75" customHeight="1" x14ac:dyDescent="0.15">
      <c r="B561" s="1109" t="s">
        <v>1197</v>
      </c>
      <c r="C561" s="1110"/>
      <c r="D561" s="1105" t="s">
        <v>1198</v>
      </c>
      <c r="E561" s="1106"/>
      <c r="F561" s="570" t="s">
        <v>1196</v>
      </c>
      <c r="G561" s="564" t="s">
        <v>17</v>
      </c>
      <c r="H561" s="564" t="s">
        <v>17</v>
      </c>
      <c r="I561" s="565" t="s">
        <v>0</v>
      </c>
    </row>
    <row r="562" spans="2:9" ht="165" customHeight="1" x14ac:dyDescent="0.15">
      <c r="B562" s="1109" t="s">
        <v>1199</v>
      </c>
      <c r="C562" s="1110"/>
      <c r="D562" s="1102" t="s">
        <v>1218</v>
      </c>
      <c r="E562" s="1102"/>
      <c r="F562" s="563" t="s">
        <v>1200</v>
      </c>
      <c r="G562" s="564" t="s">
        <v>17</v>
      </c>
      <c r="H562" s="564" t="s">
        <v>17</v>
      </c>
      <c r="I562" s="565"/>
    </row>
    <row r="563" spans="2:9" ht="132" customHeight="1" x14ac:dyDescent="0.15">
      <c r="B563" s="1109" t="s">
        <v>1201</v>
      </c>
      <c r="C563" s="1110"/>
      <c r="D563" s="1104" t="s">
        <v>1221</v>
      </c>
      <c r="E563" s="1104"/>
      <c r="F563" s="570" t="s">
        <v>1202</v>
      </c>
      <c r="G563" s="571" t="s">
        <v>17</v>
      </c>
      <c r="H563" s="571" t="s">
        <v>17</v>
      </c>
      <c r="I563" s="572"/>
    </row>
    <row r="564" spans="2:9" ht="36" customHeight="1" x14ac:dyDescent="0.15">
      <c r="B564" s="1109"/>
      <c r="C564" s="1110"/>
      <c r="D564" s="1118" t="s">
        <v>1203</v>
      </c>
      <c r="E564" s="1118"/>
      <c r="F564" s="573" t="s">
        <v>1211</v>
      </c>
      <c r="G564" s="574" t="s">
        <v>17</v>
      </c>
      <c r="H564" s="574" t="s">
        <v>17</v>
      </c>
      <c r="I564" s="575"/>
    </row>
    <row r="565" spans="2:9" ht="195" customHeight="1" x14ac:dyDescent="0.15">
      <c r="B565" s="1109" t="s">
        <v>1214</v>
      </c>
      <c r="C565" s="1110"/>
      <c r="D565" s="1102" t="s">
        <v>1220</v>
      </c>
      <c r="E565" s="1102"/>
      <c r="F565" s="563" t="s">
        <v>1200</v>
      </c>
      <c r="G565" s="564" t="s">
        <v>17</v>
      </c>
      <c r="H565" s="564" t="s">
        <v>17</v>
      </c>
      <c r="I565" s="587"/>
    </row>
    <row r="566" spans="2:9" ht="35.25" customHeight="1" x14ac:dyDescent="0.15">
      <c r="B566" s="1109"/>
      <c r="C566" s="1110"/>
      <c r="D566" s="1119" t="s">
        <v>1219</v>
      </c>
      <c r="E566" s="1119"/>
      <c r="F566" s="576" t="s">
        <v>1211</v>
      </c>
      <c r="G566" s="577" t="s">
        <v>17</v>
      </c>
      <c r="H566" s="577" t="s">
        <v>17</v>
      </c>
      <c r="I566" s="588"/>
    </row>
    <row r="567" spans="2:9" ht="50.25" customHeight="1" x14ac:dyDescent="0.15">
      <c r="B567" s="1109"/>
      <c r="C567" s="1110"/>
      <c r="D567" s="1103" t="s">
        <v>1209</v>
      </c>
      <c r="E567" s="1103"/>
      <c r="F567" s="578"/>
      <c r="G567" s="568"/>
      <c r="H567" s="568"/>
      <c r="I567" s="589"/>
    </row>
    <row r="568" spans="2:9" ht="107.25" customHeight="1" x14ac:dyDescent="0.15">
      <c r="B568" s="1109" t="s">
        <v>1204</v>
      </c>
      <c r="C568" s="1110"/>
      <c r="D568" s="1105" t="s">
        <v>1213</v>
      </c>
      <c r="E568" s="1106"/>
      <c r="F568" s="563"/>
      <c r="G568" s="571" t="s">
        <v>17</v>
      </c>
      <c r="H568" s="571" t="s">
        <v>17</v>
      </c>
      <c r="I568" s="587"/>
    </row>
    <row r="569" spans="2:9" ht="47.25" customHeight="1" x14ac:dyDescent="0.15">
      <c r="B569" s="1109" t="s">
        <v>1205</v>
      </c>
      <c r="C569" s="1110"/>
      <c r="D569" s="1120" t="s">
        <v>1215</v>
      </c>
      <c r="E569" s="1121"/>
      <c r="F569" s="579"/>
      <c r="G569" s="571" t="s">
        <v>17</v>
      </c>
      <c r="H569" s="571" t="s">
        <v>17</v>
      </c>
      <c r="I569" s="587"/>
    </row>
    <row r="570" spans="2:9" ht="130.5" customHeight="1" x14ac:dyDescent="0.15">
      <c r="B570" s="1113" t="s">
        <v>1206</v>
      </c>
      <c r="C570" s="1114"/>
      <c r="D570" s="1119" t="s">
        <v>1377</v>
      </c>
      <c r="E570" s="1119"/>
      <c r="F570" s="576" t="s">
        <v>1212</v>
      </c>
      <c r="G570" s="577" t="s">
        <v>17</v>
      </c>
      <c r="H570" s="577" t="s">
        <v>17</v>
      </c>
      <c r="I570" s="590"/>
    </row>
    <row r="571" spans="2:9" ht="61.5" customHeight="1" thickBot="1" x14ac:dyDescent="0.2">
      <c r="B571" s="1111" t="s">
        <v>1207</v>
      </c>
      <c r="C571" s="1112"/>
      <c r="D571" s="1117" t="s">
        <v>1208</v>
      </c>
      <c r="E571" s="1117"/>
      <c r="F571" s="353"/>
      <c r="G571" s="580" t="s">
        <v>0</v>
      </c>
      <c r="H571" s="580" t="s">
        <v>0</v>
      </c>
      <c r="I571" s="581" t="s">
        <v>0</v>
      </c>
    </row>
    <row r="572" spans="2:9" ht="14.25" thickTop="1" x14ac:dyDescent="0.15"/>
  </sheetData>
  <sheetProtection selectLockedCells="1" selectUnlockedCells="1"/>
  <mergeCells count="445">
    <mergeCell ref="B554:C554"/>
    <mergeCell ref="B568:C568"/>
    <mergeCell ref="B569:C569"/>
    <mergeCell ref="B571:C571"/>
    <mergeCell ref="B570:C570"/>
    <mergeCell ref="D567:E567"/>
    <mergeCell ref="B555:C555"/>
    <mergeCell ref="B556:C556"/>
    <mergeCell ref="B557:C557"/>
    <mergeCell ref="B558:C558"/>
    <mergeCell ref="B559:C559"/>
    <mergeCell ref="B560:C560"/>
    <mergeCell ref="B561:C561"/>
    <mergeCell ref="B562:C562"/>
    <mergeCell ref="B563:C564"/>
    <mergeCell ref="D571:E571"/>
    <mergeCell ref="D564:E564"/>
    <mergeCell ref="D565:E565"/>
    <mergeCell ref="D566:E566"/>
    <mergeCell ref="B565:C567"/>
    <mergeCell ref="D568:E568"/>
    <mergeCell ref="D569:E569"/>
    <mergeCell ref="D570:E570"/>
    <mergeCell ref="D555:E555"/>
    <mergeCell ref="D556:E556"/>
    <mergeCell ref="D557:E557"/>
    <mergeCell ref="D558:E558"/>
    <mergeCell ref="D559:E559"/>
    <mergeCell ref="D560:E560"/>
    <mergeCell ref="D561:E561"/>
    <mergeCell ref="D563:E563"/>
    <mergeCell ref="D562:E562"/>
    <mergeCell ref="D549:F549"/>
    <mergeCell ref="D550:F550"/>
    <mergeCell ref="D551:F551"/>
    <mergeCell ref="B552:B553"/>
    <mergeCell ref="C552:C553"/>
    <mergeCell ref="E552:E553"/>
    <mergeCell ref="F552:F553"/>
    <mergeCell ref="D539:F539"/>
    <mergeCell ref="D540:F540"/>
    <mergeCell ref="B542:C551"/>
    <mergeCell ref="D542:F542"/>
    <mergeCell ref="D543:F543"/>
    <mergeCell ref="D544:F544"/>
    <mergeCell ref="D545:F545"/>
    <mergeCell ref="D546:F546"/>
    <mergeCell ref="D547:F547"/>
    <mergeCell ref="D548:F548"/>
    <mergeCell ref="B531:C540"/>
    <mergeCell ref="D531:F531"/>
    <mergeCell ref="D532:F532"/>
    <mergeCell ref="D533:F533"/>
    <mergeCell ref="D534:F534"/>
    <mergeCell ref="D535:F535"/>
    <mergeCell ref="D536:F536"/>
    <mergeCell ref="D537:F537"/>
    <mergeCell ref="D538:F538"/>
    <mergeCell ref="B519:C521"/>
    <mergeCell ref="D519:F519"/>
    <mergeCell ref="D520:F520"/>
    <mergeCell ref="D521:F521"/>
    <mergeCell ref="B523:C528"/>
    <mergeCell ref="D523:F523"/>
    <mergeCell ref="D524:F524"/>
    <mergeCell ref="D525:F525"/>
    <mergeCell ref="D526:F526"/>
    <mergeCell ref="D527:F527"/>
    <mergeCell ref="D528:F528"/>
    <mergeCell ref="B509:C512"/>
    <mergeCell ref="D509:F509"/>
    <mergeCell ref="D510:F510"/>
    <mergeCell ref="D511:F511"/>
    <mergeCell ref="D512:F512"/>
    <mergeCell ref="B514:C517"/>
    <mergeCell ref="D514:F514"/>
    <mergeCell ref="D515:F515"/>
    <mergeCell ref="D516:F516"/>
    <mergeCell ref="D517:F517"/>
    <mergeCell ref="B502:C507"/>
    <mergeCell ref="D502:F502"/>
    <mergeCell ref="D503:F503"/>
    <mergeCell ref="D504:F504"/>
    <mergeCell ref="D505:F505"/>
    <mergeCell ref="D506:F506"/>
    <mergeCell ref="D507:F507"/>
    <mergeCell ref="B493:C500"/>
    <mergeCell ref="D493:F493"/>
    <mergeCell ref="D494:F494"/>
    <mergeCell ref="D495:F495"/>
    <mergeCell ref="D496:F496"/>
    <mergeCell ref="D497:F497"/>
    <mergeCell ref="D498:F498"/>
    <mergeCell ref="D499:F499"/>
    <mergeCell ref="D500:F500"/>
    <mergeCell ref="B485:C485"/>
    <mergeCell ref="D485:F485"/>
    <mergeCell ref="B486:C490"/>
    <mergeCell ref="D486:F486"/>
    <mergeCell ref="D487:F487"/>
    <mergeCell ref="D488:F488"/>
    <mergeCell ref="D489:F489"/>
    <mergeCell ref="D490:F490"/>
    <mergeCell ref="B477:B478"/>
    <mergeCell ref="C477:C478"/>
    <mergeCell ref="E477:E478"/>
    <mergeCell ref="F477:F478"/>
    <mergeCell ref="B479:C483"/>
    <mergeCell ref="D479:F479"/>
    <mergeCell ref="D480:F480"/>
    <mergeCell ref="D481:F481"/>
    <mergeCell ref="D482:F482"/>
    <mergeCell ref="D483:F483"/>
    <mergeCell ref="B471:C472"/>
    <mergeCell ref="D471:F471"/>
    <mergeCell ref="D472:F472"/>
    <mergeCell ref="B474:C474"/>
    <mergeCell ref="D474:F474"/>
    <mergeCell ref="B475:C475"/>
    <mergeCell ref="D475:F475"/>
    <mergeCell ref="D465:F465"/>
    <mergeCell ref="D466:F466"/>
    <mergeCell ref="B467:C469"/>
    <mergeCell ref="D467:F467"/>
    <mergeCell ref="D468:F468"/>
    <mergeCell ref="D469:F469"/>
    <mergeCell ref="B457:C458"/>
    <mergeCell ref="D457:F457"/>
    <mergeCell ref="D458:F458"/>
    <mergeCell ref="B459:B460"/>
    <mergeCell ref="F459:F460"/>
    <mergeCell ref="B461:C466"/>
    <mergeCell ref="D461:F461"/>
    <mergeCell ref="D462:F462"/>
    <mergeCell ref="D463:F463"/>
    <mergeCell ref="D464:F464"/>
    <mergeCell ref="B450:B453"/>
    <mergeCell ref="C450:C453"/>
    <mergeCell ref="D451:F451"/>
    <mergeCell ref="D452:F452"/>
    <mergeCell ref="D453:F453"/>
    <mergeCell ref="B454:C454"/>
    <mergeCell ref="D454:F454"/>
    <mergeCell ref="B444:C449"/>
    <mergeCell ref="D444:F444"/>
    <mergeCell ref="D445:F445"/>
    <mergeCell ref="D446:F446"/>
    <mergeCell ref="D447:F447"/>
    <mergeCell ref="D448:F448"/>
    <mergeCell ref="D449:F449"/>
    <mergeCell ref="B433:C433"/>
    <mergeCell ref="D433:F433"/>
    <mergeCell ref="B434:B437"/>
    <mergeCell ref="B438:C442"/>
    <mergeCell ref="D438:F438"/>
    <mergeCell ref="D439:F439"/>
    <mergeCell ref="D440:F440"/>
    <mergeCell ref="D441:F441"/>
    <mergeCell ref="D442:F442"/>
    <mergeCell ref="C434:C437"/>
    <mergeCell ref="B412:B424"/>
    <mergeCell ref="C412:C424"/>
    <mergeCell ref="F412:F413"/>
    <mergeCell ref="E413:E414"/>
    <mergeCell ref="B427:C431"/>
    <mergeCell ref="D427:F427"/>
    <mergeCell ref="D428:F428"/>
    <mergeCell ref="D429:F429"/>
    <mergeCell ref="D430:F430"/>
    <mergeCell ref="D431:F431"/>
    <mergeCell ref="B408:C408"/>
    <mergeCell ref="D408:F408"/>
    <mergeCell ref="B410:C410"/>
    <mergeCell ref="D410:F410"/>
    <mergeCell ref="B411:C411"/>
    <mergeCell ref="D411:F411"/>
    <mergeCell ref="B398:B399"/>
    <mergeCell ref="C398:C399"/>
    <mergeCell ref="E398:E399"/>
    <mergeCell ref="E403:E405"/>
    <mergeCell ref="B403:B406"/>
    <mergeCell ref="C403:C406"/>
    <mergeCell ref="B389:C389"/>
    <mergeCell ref="D389:F389"/>
    <mergeCell ref="B393:C393"/>
    <mergeCell ref="D393:F393"/>
    <mergeCell ref="B394:C397"/>
    <mergeCell ref="D394:F394"/>
    <mergeCell ref="D395:F395"/>
    <mergeCell ref="D396:F396"/>
    <mergeCell ref="D397:F397"/>
    <mergeCell ref="D381:F381"/>
    <mergeCell ref="D382:F382"/>
    <mergeCell ref="B384:C387"/>
    <mergeCell ref="D384:F384"/>
    <mergeCell ref="D385:F385"/>
    <mergeCell ref="D386:F386"/>
    <mergeCell ref="D387:F387"/>
    <mergeCell ref="D372:I372"/>
    <mergeCell ref="B373:C382"/>
    <mergeCell ref="D373:F373"/>
    <mergeCell ref="D374:I374"/>
    <mergeCell ref="D375:F375"/>
    <mergeCell ref="D376:F376"/>
    <mergeCell ref="D377:F377"/>
    <mergeCell ref="D378:I378"/>
    <mergeCell ref="D379:F379"/>
    <mergeCell ref="D380:F380"/>
    <mergeCell ref="B363:C365"/>
    <mergeCell ref="D363:F363"/>
    <mergeCell ref="D364:F364"/>
    <mergeCell ref="D365:F365"/>
    <mergeCell ref="B367:C370"/>
    <mergeCell ref="D367:F367"/>
    <mergeCell ref="D368:F368"/>
    <mergeCell ref="D369:F369"/>
    <mergeCell ref="D370:F370"/>
    <mergeCell ref="B353:C354"/>
    <mergeCell ref="D353:F353"/>
    <mergeCell ref="D354:F354"/>
    <mergeCell ref="B355:C361"/>
    <mergeCell ref="D355:F355"/>
    <mergeCell ref="D356:F356"/>
    <mergeCell ref="D357:F357"/>
    <mergeCell ref="D358:F358"/>
    <mergeCell ref="D359:F359"/>
    <mergeCell ref="D360:F360"/>
    <mergeCell ref="D361:F361"/>
    <mergeCell ref="B351:B352"/>
    <mergeCell ref="C351:C352"/>
    <mergeCell ref="E351:E352"/>
    <mergeCell ref="G351:G352"/>
    <mergeCell ref="H351:H352"/>
    <mergeCell ref="I351:I352"/>
    <mergeCell ref="B343:C346"/>
    <mergeCell ref="D343:F343"/>
    <mergeCell ref="D344:F344"/>
    <mergeCell ref="D345:F345"/>
    <mergeCell ref="D346:F346"/>
    <mergeCell ref="B347:C350"/>
    <mergeCell ref="D347:F347"/>
    <mergeCell ref="D348:F348"/>
    <mergeCell ref="D349:F349"/>
    <mergeCell ref="D350:F350"/>
    <mergeCell ref="B337:C339"/>
    <mergeCell ref="D337:F337"/>
    <mergeCell ref="D338:F338"/>
    <mergeCell ref="D339:F339"/>
    <mergeCell ref="B340:C342"/>
    <mergeCell ref="D340:F340"/>
    <mergeCell ref="D341:F341"/>
    <mergeCell ref="D342:F342"/>
    <mergeCell ref="B335:B336"/>
    <mergeCell ref="C335:C336"/>
    <mergeCell ref="E335:E336"/>
    <mergeCell ref="G335:G336"/>
    <mergeCell ref="H335:H336"/>
    <mergeCell ref="I335:I336"/>
    <mergeCell ref="D327:F327"/>
    <mergeCell ref="B328:C334"/>
    <mergeCell ref="D328:F328"/>
    <mergeCell ref="D329:F329"/>
    <mergeCell ref="D330:I330"/>
    <mergeCell ref="D331:I331"/>
    <mergeCell ref="D332:I332"/>
    <mergeCell ref="D333:F333"/>
    <mergeCell ref="D334:F334"/>
    <mergeCell ref="B318:C327"/>
    <mergeCell ref="D318:F318"/>
    <mergeCell ref="D319:F319"/>
    <mergeCell ref="D320:I320"/>
    <mergeCell ref="D321:I321"/>
    <mergeCell ref="D322:I322"/>
    <mergeCell ref="D323:F323"/>
    <mergeCell ref="D324:I324"/>
    <mergeCell ref="D325:I325"/>
    <mergeCell ref="D326:I326"/>
    <mergeCell ref="B306:C307"/>
    <mergeCell ref="D306:F306"/>
    <mergeCell ref="D307:F307"/>
    <mergeCell ref="B309:C312"/>
    <mergeCell ref="D309:F309"/>
    <mergeCell ref="D310:F310"/>
    <mergeCell ref="D311:F311"/>
    <mergeCell ref="D312:F312"/>
    <mergeCell ref="B299:B301"/>
    <mergeCell ref="C299:C301"/>
    <mergeCell ref="F299:F301"/>
    <mergeCell ref="B302:B304"/>
    <mergeCell ref="C302:C304"/>
    <mergeCell ref="F302:F304"/>
    <mergeCell ref="B291:B292"/>
    <mergeCell ref="C291:C292"/>
    <mergeCell ref="F291:F292"/>
    <mergeCell ref="B293:I293"/>
    <mergeCell ref="B295:I295"/>
    <mergeCell ref="B296:B298"/>
    <mergeCell ref="C296:C298"/>
    <mergeCell ref="F296:F298"/>
    <mergeCell ref="B286:B287"/>
    <mergeCell ref="C286:C287"/>
    <mergeCell ref="E286:E287"/>
    <mergeCell ref="F286:F287"/>
    <mergeCell ref="B288:B289"/>
    <mergeCell ref="C288:C289"/>
    <mergeCell ref="F288:F289"/>
    <mergeCell ref="B274:B278"/>
    <mergeCell ref="C274:C278"/>
    <mergeCell ref="E274:E275"/>
    <mergeCell ref="F274:F278"/>
    <mergeCell ref="B279:B285"/>
    <mergeCell ref="C279:C285"/>
    <mergeCell ref="F279:F285"/>
    <mergeCell ref="B259:B261"/>
    <mergeCell ref="C259:C261"/>
    <mergeCell ref="F259:F261"/>
    <mergeCell ref="B263:B264"/>
    <mergeCell ref="C263:C264"/>
    <mergeCell ref="B265:B273"/>
    <mergeCell ref="C265:C273"/>
    <mergeCell ref="F265:F273"/>
    <mergeCell ref="B234:B247"/>
    <mergeCell ref="C234:C247"/>
    <mergeCell ref="F234:F238"/>
    <mergeCell ref="E235:E239"/>
    <mergeCell ref="E240:E247"/>
    <mergeCell ref="B248:B256"/>
    <mergeCell ref="C248:C256"/>
    <mergeCell ref="G217:G218"/>
    <mergeCell ref="H217:H218"/>
    <mergeCell ref="I217:I218"/>
    <mergeCell ref="B219:B228"/>
    <mergeCell ref="C219:C228"/>
    <mergeCell ref="B231:B233"/>
    <mergeCell ref="C231:C233"/>
    <mergeCell ref="F231:F233"/>
    <mergeCell ref="B209:B216"/>
    <mergeCell ref="C209:C216"/>
    <mergeCell ref="F209:F216"/>
    <mergeCell ref="B217:B218"/>
    <mergeCell ref="C217:C218"/>
    <mergeCell ref="F217:F218"/>
    <mergeCell ref="B201:B202"/>
    <mergeCell ref="C201:C202"/>
    <mergeCell ref="B204:B205"/>
    <mergeCell ref="C204:C205"/>
    <mergeCell ref="B207:B208"/>
    <mergeCell ref="C207:C208"/>
    <mergeCell ref="F185:F188"/>
    <mergeCell ref="B190:B195"/>
    <mergeCell ref="C190:C195"/>
    <mergeCell ref="B196:B197"/>
    <mergeCell ref="C196:C197"/>
    <mergeCell ref="F196:F197"/>
    <mergeCell ref="B176:B188"/>
    <mergeCell ref="C176:C188"/>
    <mergeCell ref="B167:B175"/>
    <mergeCell ref="C167:C175"/>
    <mergeCell ref="F167:F171"/>
    <mergeCell ref="F172:F175"/>
    <mergeCell ref="F176:F184"/>
    <mergeCell ref="B145:B147"/>
    <mergeCell ref="C145:C147"/>
    <mergeCell ref="B148:B157"/>
    <mergeCell ref="C148:C157"/>
    <mergeCell ref="B158:B166"/>
    <mergeCell ref="C158:C166"/>
    <mergeCell ref="B134:B144"/>
    <mergeCell ref="C134:C144"/>
    <mergeCell ref="F134:F142"/>
    <mergeCell ref="G141:G142"/>
    <mergeCell ref="H141:H142"/>
    <mergeCell ref="I141:I142"/>
    <mergeCell ref="D114:F114"/>
    <mergeCell ref="E116:E119"/>
    <mergeCell ref="F116:F119"/>
    <mergeCell ref="B121:B133"/>
    <mergeCell ref="C121:C133"/>
    <mergeCell ref="D127:F127"/>
    <mergeCell ref="E129:E132"/>
    <mergeCell ref="F129:F132"/>
    <mergeCell ref="B94:B95"/>
    <mergeCell ref="C94:C95"/>
    <mergeCell ref="B96:B108"/>
    <mergeCell ref="C96:C108"/>
    <mergeCell ref="B110:B120"/>
    <mergeCell ref="C110:C120"/>
    <mergeCell ref="B84:B93"/>
    <mergeCell ref="C84:C93"/>
    <mergeCell ref="F85:F86"/>
    <mergeCell ref="F88:F89"/>
    <mergeCell ref="E91:E92"/>
    <mergeCell ref="F91:F92"/>
    <mergeCell ref="I77:I78"/>
    <mergeCell ref="B80:B81"/>
    <mergeCell ref="C80:C81"/>
    <mergeCell ref="F80:F81"/>
    <mergeCell ref="B82:B83"/>
    <mergeCell ref="C82:C83"/>
    <mergeCell ref="F82:F83"/>
    <mergeCell ref="B65:B74"/>
    <mergeCell ref="C65:C74"/>
    <mergeCell ref="E66:E67"/>
    <mergeCell ref="E69:E70"/>
    <mergeCell ref="B75:I75"/>
    <mergeCell ref="B77:B78"/>
    <mergeCell ref="C77:C78"/>
    <mergeCell ref="F77:F78"/>
    <mergeCell ref="G77:G78"/>
    <mergeCell ref="H77:H78"/>
    <mergeCell ref="F56:F57"/>
    <mergeCell ref="E59:E61"/>
    <mergeCell ref="E63:E64"/>
    <mergeCell ref="B28:I28"/>
    <mergeCell ref="B29:B34"/>
    <mergeCell ref="C29:C34"/>
    <mergeCell ref="F29:F31"/>
    <mergeCell ref="B35:B49"/>
    <mergeCell ref="C35:C49"/>
    <mergeCell ref="E39:E40"/>
    <mergeCell ref="E41:E42"/>
    <mergeCell ref="C257:C258"/>
    <mergeCell ref="B257:B258"/>
    <mergeCell ref="B4:C5"/>
    <mergeCell ref="D4:D5"/>
    <mergeCell ref="E4:E5"/>
    <mergeCell ref="F4:F5"/>
    <mergeCell ref="G4:I4"/>
    <mergeCell ref="B6:I6"/>
    <mergeCell ref="B1:I1"/>
    <mergeCell ref="B24:B27"/>
    <mergeCell ref="C24:C27"/>
    <mergeCell ref="F24:F27"/>
    <mergeCell ref="G25:G26"/>
    <mergeCell ref="H25:H26"/>
    <mergeCell ref="I25:I26"/>
    <mergeCell ref="B7:B10"/>
    <mergeCell ref="C7:C10"/>
    <mergeCell ref="F7:F9"/>
    <mergeCell ref="B11:I11"/>
    <mergeCell ref="F17:F19"/>
    <mergeCell ref="F22:F23"/>
    <mergeCell ref="B50:B64"/>
    <mergeCell ref="C50:C64"/>
    <mergeCell ref="E56:E57"/>
  </mergeCells>
  <phoneticPr fontId="7"/>
  <printOptions horizontalCentered="1"/>
  <pageMargins left="0.59027777777777779" right="0.19652777777777777" top="0.39374999999999999" bottom="0.39305555555555555" header="0.51180555555555551" footer="0.19652777777777777"/>
  <pageSetup paperSize="9" scale="91" firstPageNumber="0" fitToHeight="0" orientation="portrait" verticalDpi="300" r:id="rId1"/>
  <headerFooter alignWithMargins="0">
    <oddFooter>&amp;R&amp;"ＭＳ ゴシック,標準"&amp;9自己点検シート（地域密着型介護老人福祉施設入所者生活介護）&amp;P</oddFooter>
  </headerFooter>
  <rowBreaks count="29" manualBreakCount="29">
    <brk id="23" max="9" man="1"/>
    <brk id="49" max="16383" man="1"/>
    <brk id="61" max="9" man="1"/>
    <brk id="93" max="9" man="1"/>
    <brk id="108" max="9" man="1"/>
    <brk id="120" max="16383" man="1"/>
    <brk id="133" max="16383" man="1"/>
    <brk id="144" max="16383" man="1"/>
    <brk id="157" max="16383" man="1"/>
    <brk id="175" max="9" man="1"/>
    <brk id="188" max="9" man="1"/>
    <brk id="216" max="9" man="1"/>
    <brk id="218" max="9" man="1"/>
    <brk id="233" max="9" man="1"/>
    <brk id="247" max="9" man="1"/>
    <brk id="264" max="9" man="1"/>
    <brk id="278" max="9" man="1"/>
    <brk id="292" max="9" man="1"/>
    <brk id="365" max="9" man="1"/>
    <brk id="382" max="9" man="1"/>
    <brk id="393" max="9" man="1"/>
    <brk id="406" max="9" man="1"/>
    <brk id="411" max="9" man="1"/>
    <brk id="424" max="9" man="1"/>
    <brk id="435" max="9" man="1"/>
    <brk id="476" max="16383" man="1"/>
    <brk id="507" max="9" man="1"/>
    <brk id="521" max="9" man="1"/>
    <brk id="55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B22FD-4AC9-4701-9D4D-D35702AC3189}">
  <sheetPr>
    <tabColor rgb="FFFFFFCC"/>
    <pageSetUpPr fitToPage="1"/>
  </sheetPr>
  <dimension ref="A1:BS290"/>
  <sheetViews>
    <sheetView showGridLines="0" view="pageBreakPreview" zoomScale="50" zoomScaleNormal="55" zoomScaleSheetLayoutView="50" workbookViewId="0"/>
  </sheetViews>
  <sheetFormatPr defaultColWidth="4.5" defaultRowHeight="14.25" x14ac:dyDescent="0.15"/>
  <cols>
    <col min="1" max="1" width="0.875" style="397" customWidth="1"/>
    <col min="2" max="6" width="5.75" style="397" customWidth="1"/>
    <col min="7" max="8" width="8.125" style="397" customWidth="1"/>
    <col min="9" max="12" width="3.25" style="397" hidden="1" customWidth="1"/>
    <col min="13" max="14" width="3.25" style="397" customWidth="1"/>
    <col min="15" max="66" width="5.75" style="397" customWidth="1"/>
    <col min="67" max="67" width="1.125" style="397" customWidth="1"/>
    <col min="68" max="16384" width="4.5" style="397"/>
  </cols>
  <sheetData>
    <row r="1" spans="2:71" s="360" customFormat="1" ht="20.25" customHeight="1" x14ac:dyDescent="0.15">
      <c r="G1" s="361" t="s">
        <v>936</v>
      </c>
      <c r="H1" s="361"/>
      <c r="I1" s="361"/>
      <c r="J1" s="361"/>
      <c r="K1" s="361"/>
      <c r="L1" s="361"/>
      <c r="M1" s="361"/>
      <c r="N1" s="361"/>
      <c r="Q1" s="362" t="s">
        <v>937</v>
      </c>
      <c r="T1" s="361"/>
      <c r="U1" s="361"/>
      <c r="V1" s="361"/>
      <c r="W1" s="361"/>
      <c r="X1" s="361"/>
      <c r="Y1" s="361"/>
      <c r="Z1" s="361"/>
      <c r="AA1" s="361"/>
      <c r="AW1" s="363" t="s">
        <v>938</v>
      </c>
      <c r="AX1" s="1264" t="s">
        <v>1132</v>
      </c>
      <c r="AY1" s="1265"/>
      <c r="AZ1" s="1265"/>
      <c r="BA1" s="1265"/>
      <c r="BB1" s="1265"/>
      <c r="BC1" s="1265"/>
      <c r="BD1" s="1265"/>
      <c r="BE1" s="1265"/>
      <c r="BF1" s="1265"/>
      <c r="BG1" s="1265"/>
      <c r="BH1" s="1265"/>
      <c r="BI1" s="1265"/>
      <c r="BJ1" s="1265"/>
      <c r="BK1" s="1265"/>
      <c r="BL1" s="1265"/>
      <c r="BM1" s="1265"/>
      <c r="BN1" s="363" t="s">
        <v>940</v>
      </c>
    </row>
    <row r="2" spans="2:71" s="364" customFormat="1" ht="20.25" customHeight="1" x14ac:dyDescent="0.15">
      <c r="N2" s="362"/>
      <c r="Q2" s="362"/>
      <c r="R2" s="362"/>
      <c r="T2" s="363"/>
      <c r="U2" s="363"/>
      <c r="V2" s="363"/>
      <c r="W2" s="363"/>
      <c r="X2" s="363"/>
      <c r="Y2" s="363"/>
      <c r="Z2" s="363"/>
      <c r="AA2" s="363"/>
      <c r="AF2" s="365" t="s">
        <v>941</v>
      </c>
      <c r="AG2" s="1266">
        <v>6</v>
      </c>
      <c r="AH2" s="1266"/>
      <c r="AI2" s="365" t="s">
        <v>942</v>
      </c>
      <c r="AJ2" s="1267">
        <f>IF(AG2=0,"",YEAR(DATE(2018+AG2,1,1)))</f>
        <v>2024</v>
      </c>
      <c r="AK2" s="1267"/>
      <c r="AL2" s="366" t="s">
        <v>943</v>
      </c>
      <c r="AM2" s="366" t="s">
        <v>944</v>
      </c>
      <c r="AN2" s="1266">
        <v>4</v>
      </c>
      <c r="AO2" s="1266"/>
      <c r="AP2" s="366" t="s">
        <v>945</v>
      </c>
      <c r="AW2" s="363" t="s">
        <v>946</v>
      </c>
      <c r="AX2" s="1266" t="s">
        <v>947</v>
      </c>
      <c r="AY2" s="1266"/>
      <c r="AZ2" s="1266"/>
      <c r="BA2" s="1266"/>
      <c r="BB2" s="1266"/>
      <c r="BC2" s="1266"/>
      <c r="BD2" s="1266"/>
      <c r="BE2" s="1266"/>
      <c r="BF2" s="1266"/>
      <c r="BG2" s="1266"/>
      <c r="BH2" s="1266"/>
      <c r="BI2" s="1266"/>
      <c r="BJ2" s="1266"/>
      <c r="BK2" s="1266"/>
      <c r="BL2" s="1266"/>
      <c r="BM2" s="1266"/>
      <c r="BN2" s="363" t="s">
        <v>940</v>
      </c>
      <c r="BO2" s="363"/>
      <c r="BP2" s="363"/>
      <c r="BQ2" s="363"/>
    </row>
    <row r="3" spans="2:71" s="364" customFormat="1" ht="20.25" customHeight="1" x14ac:dyDescent="0.15">
      <c r="N3" s="362"/>
      <c r="Q3" s="362"/>
      <c r="S3" s="363"/>
      <c r="T3" s="363"/>
      <c r="U3" s="363"/>
      <c r="V3" s="363"/>
      <c r="W3" s="363"/>
      <c r="X3" s="363"/>
      <c r="Y3" s="363"/>
      <c r="AG3" s="367"/>
      <c r="AH3" s="367"/>
      <c r="AI3" s="368"/>
      <c r="AJ3" s="369"/>
      <c r="AK3" s="368"/>
      <c r="BH3" s="370" t="s">
        <v>948</v>
      </c>
      <c r="BI3" s="1268" t="s">
        <v>949</v>
      </c>
      <c r="BJ3" s="1174"/>
      <c r="BK3" s="1174"/>
      <c r="BL3" s="1269"/>
      <c r="BM3" s="363"/>
    </row>
    <row r="4" spans="2:71" s="364" customFormat="1" ht="20.25" customHeight="1" x14ac:dyDescent="0.15">
      <c r="B4" s="371"/>
      <c r="C4" s="371"/>
      <c r="D4" s="371"/>
      <c r="E4" s="371"/>
      <c r="F4" s="371"/>
      <c r="G4" s="371"/>
      <c r="H4" s="371"/>
      <c r="I4" s="371"/>
      <c r="J4" s="371"/>
      <c r="K4" s="371"/>
      <c r="L4" s="371"/>
      <c r="M4" s="371"/>
      <c r="N4" s="372"/>
      <c r="O4" s="371"/>
      <c r="P4" s="371"/>
      <c r="Q4" s="372"/>
      <c r="R4" s="371"/>
      <c r="S4" s="373"/>
      <c r="T4" s="373"/>
      <c r="U4" s="373"/>
      <c r="V4" s="373"/>
      <c r="W4" s="373"/>
      <c r="X4" s="373"/>
      <c r="Y4" s="373"/>
      <c r="Z4" s="371"/>
      <c r="AA4" s="371"/>
      <c r="AB4" s="371"/>
      <c r="AC4" s="371"/>
      <c r="AD4" s="371"/>
      <c r="AE4" s="371"/>
      <c r="AF4" s="371"/>
      <c r="AG4" s="374"/>
      <c r="AH4" s="374"/>
      <c r="AI4" s="375"/>
      <c r="AJ4" s="376"/>
      <c r="AK4" s="375"/>
      <c r="AL4" s="371"/>
      <c r="AM4" s="371"/>
      <c r="AN4" s="371"/>
      <c r="AO4" s="371"/>
      <c r="AP4" s="371"/>
      <c r="AQ4" s="371"/>
      <c r="AR4" s="371"/>
      <c r="AS4" s="371"/>
      <c r="AT4" s="371"/>
      <c r="AU4" s="371"/>
      <c r="AV4" s="371"/>
      <c r="BH4" s="370" t="s">
        <v>950</v>
      </c>
      <c r="BI4" s="1268" t="s">
        <v>951</v>
      </c>
      <c r="BJ4" s="1174"/>
      <c r="BK4" s="1174"/>
      <c r="BL4" s="1269"/>
      <c r="BM4" s="363"/>
    </row>
    <row r="5" spans="2:71" s="364" customFormat="1" ht="9" customHeight="1" x14ac:dyDescent="0.15">
      <c r="B5" s="371"/>
      <c r="C5" s="371"/>
      <c r="D5" s="371"/>
      <c r="E5" s="371"/>
      <c r="F5" s="371"/>
      <c r="G5" s="371"/>
      <c r="H5" s="371"/>
      <c r="I5" s="371"/>
      <c r="J5" s="371"/>
      <c r="K5" s="371"/>
      <c r="L5" s="371"/>
      <c r="M5" s="371"/>
      <c r="N5" s="372"/>
      <c r="O5" s="371"/>
      <c r="P5" s="371"/>
      <c r="Q5" s="372"/>
      <c r="R5" s="371"/>
      <c r="S5" s="373"/>
      <c r="T5" s="373"/>
      <c r="U5" s="373"/>
      <c r="V5" s="373"/>
      <c r="W5" s="373"/>
      <c r="X5" s="373"/>
      <c r="Y5" s="373"/>
      <c r="Z5" s="371"/>
      <c r="AA5" s="371"/>
      <c r="AB5" s="371"/>
      <c r="AC5" s="371"/>
      <c r="AD5" s="371"/>
      <c r="AE5" s="371"/>
      <c r="AF5" s="371"/>
      <c r="AG5" s="377"/>
      <c r="AH5" s="377"/>
      <c r="AI5" s="371"/>
      <c r="AJ5" s="371"/>
      <c r="AK5" s="371"/>
      <c r="AL5" s="371"/>
      <c r="AM5" s="371"/>
      <c r="AN5" s="378"/>
      <c r="AO5" s="378"/>
      <c r="AP5" s="378"/>
      <c r="AQ5" s="378"/>
      <c r="AR5" s="378"/>
      <c r="AS5" s="378"/>
      <c r="AT5" s="378"/>
      <c r="AU5" s="378"/>
      <c r="AV5" s="378"/>
      <c r="AW5" s="360"/>
      <c r="AX5" s="360"/>
      <c r="AY5" s="360"/>
      <c r="AZ5" s="360"/>
      <c r="BA5" s="360"/>
      <c r="BB5" s="360"/>
      <c r="BC5" s="360"/>
      <c r="BD5" s="360"/>
      <c r="BE5" s="360"/>
      <c r="BF5" s="360"/>
      <c r="BG5" s="360"/>
      <c r="BH5" s="360"/>
      <c r="BI5" s="360"/>
      <c r="BJ5" s="360"/>
      <c r="BK5" s="360"/>
      <c r="BL5" s="379"/>
      <c r="BM5" s="379"/>
    </row>
    <row r="6" spans="2:71" s="364" customFormat="1" ht="21" customHeight="1" x14ac:dyDescent="0.15">
      <c r="B6" s="380"/>
      <c r="C6" s="380"/>
      <c r="D6" s="380"/>
      <c r="E6" s="380"/>
      <c r="F6" s="380"/>
      <c r="G6" s="381"/>
      <c r="H6" s="381"/>
      <c r="I6" s="381"/>
      <c r="J6" s="381"/>
      <c r="K6" s="381"/>
      <c r="L6" s="381"/>
      <c r="M6" s="381"/>
      <c r="N6" s="381"/>
      <c r="O6" s="382"/>
      <c r="P6" s="382"/>
      <c r="Q6" s="382"/>
      <c r="R6" s="383"/>
      <c r="S6" s="382"/>
      <c r="T6" s="382"/>
      <c r="U6" s="382"/>
      <c r="V6" s="371"/>
      <c r="W6" s="371"/>
      <c r="X6" s="371"/>
      <c r="Y6" s="371"/>
      <c r="Z6" s="371"/>
      <c r="AA6" s="371"/>
      <c r="AB6" s="371"/>
      <c r="AC6" s="371"/>
      <c r="AD6" s="371"/>
      <c r="AE6" s="371"/>
      <c r="AF6" s="371"/>
      <c r="AG6" s="371"/>
      <c r="AH6" s="371"/>
      <c r="AI6" s="371"/>
      <c r="AJ6" s="371"/>
      <c r="AK6" s="371"/>
      <c r="AL6" s="371"/>
      <c r="AM6" s="371"/>
      <c r="AN6" s="378"/>
      <c r="AO6" s="378"/>
      <c r="AP6" s="378"/>
      <c r="AQ6" s="378"/>
      <c r="AR6" s="378"/>
      <c r="AS6" s="378" t="s">
        <v>952</v>
      </c>
      <c r="AT6" s="378"/>
      <c r="AU6" s="378"/>
      <c r="AV6" s="378"/>
      <c r="AW6" s="360"/>
      <c r="AX6" s="360"/>
      <c r="AY6" s="360"/>
      <c r="BA6" s="384"/>
      <c r="BB6" s="384"/>
      <c r="BC6" s="385"/>
      <c r="BD6" s="360"/>
      <c r="BE6" s="1295">
        <v>40</v>
      </c>
      <c r="BF6" s="1296"/>
      <c r="BG6" s="385" t="s">
        <v>953</v>
      </c>
      <c r="BH6" s="360"/>
      <c r="BI6" s="1295">
        <v>160</v>
      </c>
      <c r="BJ6" s="1296"/>
      <c r="BK6" s="385" t="s">
        <v>954</v>
      </c>
      <c r="BL6" s="360"/>
      <c r="BM6" s="379"/>
    </row>
    <row r="7" spans="2:71" s="364" customFormat="1" ht="5.25" customHeight="1" x14ac:dyDescent="0.15">
      <c r="B7" s="380"/>
      <c r="C7" s="380"/>
      <c r="D7" s="380"/>
      <c r="E7" s="380"/>
      <c r="F7" s="380"/>
      <c r="G7" s="386"/>
      <c r="H7" s="386"/>
      <c r="I7" s="386"/>
      <c r="J7" s="386"/>
      <c r="K7" s="386"/>
      <c r="L7" s="386"/>
      <c r="M7" s="386"/>
      <c r="N7" s="382"/>
      <c r="O7" s="382"/>
      <c r="P7" s="382"/>
      <c r="Q7" s="383"/>
      <c r="R7" s="382"/>
      <c r="S7" s="382"/>
      <c r="T7" s="382"/>
      <c r="U7" s="382"/>
      <c r="V7" s="371"/>
      <c r="W7" s="371"/>
      <c r="X7" s="371"/>
      <c r="Y7" s="371"/>
      <c r="Z7" s="371"/>
      <c r="AA7" s="371"/>
      <c r="AB7" s="371"/>
      <c r="AC7" s="371"/>
      <c r="AD7" s="371"/>
      <c r="AE7" s="371"/>
      <c r="AF7" s="371"/>
      <c r="AG7" s="371"/>
      <c r="AH7" s="371"/>
      <c r="AI7" s="371"/>
      <c r="AJ7" s="371"/>
      <c r="AK7" s="371"/>
      <c r="AL7" s="371"/>
      <c r="AM7" s="371"/>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87"/>
      <c r="BM7" s="387"/>
      <c r="BN7" s="371"/>
    </row>
    <row r="8" spans="2:71" s="364" customFormat="1" ht="21" customHeight="1" x14ac:dyDescent="0.15">
      <c r="B8" s="388"/>
      <c r="C8" s="388"/>
      <c r="D8" s="388"/>
      <c r="E8" s="388"/>
      <c r="F8" s="388"/>
      <c r="G8" s="383"/>
      <c r="H8" s="383"/>
      <c r="I8" s="383"/>
      <c r="J8" s="383"/>
      <c r="K8" s="383"/>
      <c r="L8" s="383"/>
      <c r="M8" s="383"/>
      <c r="N8" s="382"/>
      <c r="O8" s="382"/>
      <c r="P8" s="382"/>
      <c r="Q8" s="383"/>
      <c r="R8" s="382"/>
      <c r="S8" s="382"/>
      <c r="T8" s="382"/>
      <c r="U8" s="382"/>
      <c r="V8" s="371"/>
      <c r="W8" s="371"/>
      <c r="X8" s="371"/>
      <c r="Y8" s="371"/>
      <c r="Z8" s="371"/>
      <c r="AA8" s="371"/>
      <c r="AB8" s="371"/>
      <c r="AC8" s="371"/>
      <c r="AD8" s="371"/>
      <c r="AE8" s="371"/>
      <c r="AF8" s="371"/>
      <c r="AG8" s="371"/>
      <c r="AH8" s="371"/>
      <c r="AI8" s="371"/>
      <c r="AJ8" s="371"/>
      <c r="AK8" s="371"/>
      <c r="AL8" s="371"/>
      <c r="AM8" s="371"/>
      <c r="AN8" s="389"/>
      <c r="AO8" s="389"/>
      <c r="AP8" s="389"/>
      <c r="AQ8" s="381"/>
      <c r="AR8" s="390"/>
      <c r="AS8" s="391"/>
      <c r="AT8" s="391"/>
      <c r="AU8" s="380"/>
      <c r="AV8" s="384"/>
      <c r="AW8" s="384"/>
      <c r="AX8" s="384"/>
      <c r="AY8" s="392"/>
      <c r="AZ8" s="392"/>
      <c r="BA8" s="378"/>
      <c r="BB8" s="384"/>
      <c r="BC8" s="384"/>
      <c r="BD8" s="383"/>
      <c r="BE8" s="378"/>
      <c r="BF8" s="378" t="s">
        <v>955</v>
      </c>
      <c r="BG8" s="378"/>
      <c r="BH8" s="378"/>
      <c r="BI8" s="1297">
        <f>DAY(EOMONTH(DATE(AJ2,AN2,1),0))</f>
        <v>30</v>
      </c>
      <c r="BJ8" s="1298"/>
      <c r="BK8" s="378" t="s">
        <v>956</v>
      </c>
      <c r="BL8" s="378"/>
      <c r="BM8" s="378"/>
      <c r="BN8" s="371"/>
      <c r="BQ8" s="363"/>
      <c r="BR8" s="363"/>
      <c r="BS8" s="363"/>
    </row>
    <row r="9" spans="2:71" s="364" customFormat="1" ht="5.25" customHeight="1" x14ac:dyDescent="0.15">
      <c r="B9" s="388"/>
      <c r="C9" s="388"/>
      <c r="D9" s="388"/>
      <c r="E9" s="388"/>
      <c r="F9" s="388"/>
      <c r="G9" s="383"/>
      <c r="H9" s="383"/>
      <c r="I9" s="383"/>
      <c r="J9" s="383"/>
      <c r="K9" s="383"/>
      <c r="L9" s="383"/>
      <c r="M9" s="383"/>
      <c r="N9" s="382"/>
      <c r="O9" s="382"/>
      <c r="P9" s="382"/>
      <c r="Q9" s="383"/>
      <c r="R9" s="382"/>
      <c r="S9" s="382"/>
      <c r="T9" s="382"/>
      <c r="U9" s="382"/>
      <c r="V9" s="371"/>
      <c r="W9" s="371"/>
      <c r="X9" s="371"/>
      <c r="Y9" s="371"/>
      <c r="Z9" s="371"/>
      <c r="AA9" s="371"/>
      <c r="AB9" s="371"/>
      <c r="AC9" s="371"/>
      <c r="AD9" s="371"/>
      <c r="AE9" s="371"/>
      <c r="AF9" s="371"/>
      <c r="AG9" s="371"/>
      <c r="AH9" s="371"/>
      <c r="AI9" s="371"/>
      <c r="AJ9" s="371"/>
      <c r="AK9" s="371"/>
      <c r="AL9" s="371"/>
      <c r="AM9" s="371"/>
      <c r="AN9" s="389"/>
      <c r="AO9" s="389"/>
      <c r="AP9" s="389"/>
      <c r="AQ9" s="381"/>
      <c r="AR9" s="390"/>
      <c r="AS9" s="391"/>
      <c r="AT9" s="391"/>
      <c r="AU9" s="380"/>
      <c r="AV9" s="384"/>
      <c r="AW9" s="384"/>
      <c r="AX9" s="384"/>
      <c r="AY9" s="392"/>
      <c r="AZ9" s="392"/>
      <c r="BA9" s="378"/>
      <c r="BB9" s="384"/>
      <c r="BC9" s="384"/>
      <c r="BD9" s="383"/>
      <c r="BE9" s="378"/>
      <c r="BF9" s="378"/>
      <c r="BG9" s="378"/>
      <c r="BH9" s="378"/>
      <c r="BI9" s="383"/>
      <c r="BJ9" s="383"/>
      <c r="BK9" s="378"/>
      <c r="BL9" s="378"/>
      <c r="BM9" s="378"/>
      <c r="BN9" s="371"/>
      <c r="BQ9" s="363"/>
      <c r="BR9" s="363"/>
      <c r="BS9" s="363"/>
    </row>
    <row r="10" spans="2:71" s="364" customFormat="1" ht="21" customHeight="1" x14ac:dyDescent="0.15">
      <c r="B10" s="388"/>
      <c r="C10" s="388"/>
      <c r="D10" s="388"/>
      <c r="E10" s="388"/>
      <c r="F10" s="388"/>
      <c r="G10" s="383"/>
      <c r="H10" s="383"/>
      <c r="I10" s="383"/>
      <c r="J10" s="383"/>
      <c r="K10" s="383"/>
      <c r="L10" s="383"/>
      <c r="M10" s="383"/>
      <c r="N10" s="382"/>
      <c r="O10" s="382"/>
      <c r="P10" s="382"/>
      <c r="Q10" s="383"/>
      <c r="R10" s="382"/>
      <c r="S10" s="382"/>
      <c r="T10" s="382"/>
      <c r="U10" s="382"/>
      <c r="V10" s="371"/>
      <c r="W10" s="371"/>
      <c r="X10" s="371"/>
      <c r="Y10" s="371"/>
      <c r="Z10" s="371"/>
      <c r="AA10" s="371"/>
      <c r="AB10" s="371"/>
      <c r="AC10" s="371"/>
      <c r="AD10" s="371"/>
      <c r="AE10" s="371"/>
      <c r="AF10" s="371"/>
      <c r="AG10" s="371"/>
      <c r="AH10" s="371"/>
      <c r="AI10" s="371"/>
      <c r="AJ10" s="371"/>
      <c r="AK10" s="371"/>
      <c r="AL10" s="371"/>
      <c r="AM10" s="371"/>
      <c r="AN10" s="389"/>
      <c r="AO10" s="389"/>
      <c r="AP10" s="389"/>
      <c r="AQ10" s="381"/>
      <c r="AR10" s="390"/>
      <c r="AS10" s="391"/>
      <c r="AT10" s="391"/>
      <c r="AU10" s="378" t="s">
        <v>957</v>
      </c>
      <c r="AV10" s="384"/>
      <c r="AW10" s="378"/>
      <c r="AX10" s="381"/>
      <c r="AY10" s="381"/>
      <c r="AZ10" s="393"/>
      <c r="BA10" s="378"/>
      <c r="BB10" s="394"/>
      <c r="BC10" s="394"/>
      <c r="BD10" s="394"/>
      <c r="BE10" s="378"/>
      <c r="BF10" s="378"/>
      <c r="BG10" s="387" t="s">
        <v>958</v>
      </c>
      <c r="BH10" s="378"/>
      <c r="BI10" s="1295"/>
      <c r="BJ10" s="1296"/>
      <c r="BK10" s="385" t="s">
        <v>959</v>
      </c>
      <c r="BL10" s="378"/>
      <c r="BM10" s="378"/>
      <c r="BN10" s="371"/>
      <c r="BQ10" s="363"/>
      <c r="BR10" s="363"/>
      <c r="BS10" s="363"/>
    </row>
    <row r="11" spans="2:71" ht="5.25" customHeight="1" thickBot="1" x14ac:dyDescent="0.2">
      <c r="B11" s="395"/>
      <c r="C11" s="395"/>
      <c r="D11" s="395"/>
      <c r="E11" s="395"/>
      <c r="F11" s="395"/>
      <c r="G11" s="396"/>
      <c r="H11" s="396"/>
      <c r="I11" s="396"/>
      <c r="J11" s="396"/>
      <c r="K11" s="396"/>
      <c r="L11" s="396"/>
      <c r="M11" s="396"/>
      <c r="N11" s="396"/>
      <c r="O11" s="395"/>
      <c r="P11" s="395"/>
      <c r="Q11" s="395"/>
      <c r="R11" s="395"/>
      <c r="S11" s="395"/>
      <c r="T11" s="395"/>
      <c r="U11" s="395"/>
      <c r="V11" s="395"/>
      <c r="W11" s="395"/>
      <c r="X11" s="395"/>
      <c r="Y11" s="395"/>
      <c r="Z11" s="395"/>
      <c r="AA11" s="395"/>
      <c r="AB11" s="395"/>
      <c r="AC11" s="395"/>
      <c r="AD11" s="395"/>
      <c r="AE11" s="395"/>
      <c r="AF11" s="395"/>
      <c r="AG11" s="396"/>
      <c r="AH11" s="395"/>
      <c r="AI11" s="395"/>
      <c r="AJ11" s="395"/>
      <c r="AK11" s="395"/>
      <c r="AL11" s="395"/>
      <c r="AM11" s="395"/>
      <c r="AN11" s="395"/>
      <c r="AO11" s="395"/>
      <c r="AP11" s="395"/>
      <c r="AQ11" s="395"/>
      <c r="AR11" s="395"/>
      <c r="AS11" s="395"/>
      <c r="AT11" s="395"/>
      <c r="AU11" s="395"/>
      <c r="AV11" s="395"/>
      <c r="AX11" s="398"/>
      <c r="BO11" s="399"/>
      <c r="BP11" s="399"/>
      <c r="BQ11" s="399"/>
    </row>
    <row r="12" spans="2:71" ht="21.6" customHeight="1" x14ac:dyDescent="0.15">
      <c r="B12" s="1218" t="s">
        <v>960</v>
      </c>
      <c r="C12" s="1221" t="s">
        <v>961</v>
      </c>
      <c r="D12" s="1224" t="s">
        <v>962</v>
      </c>
      <c r="E12" s="1225"/>
      <c r="F12" s="1226"/>
      <c r="G12" s="1224" t="s">
        <v>963</v>
      </c>
      <c r="H12" s="1233"/>
      <c r="I12" s="400"/>
      <c r="J12" s="401"/>
      <c r="K12" s="400"/>
      <c r="L12" s="401"/>
      <c r="M12" s="1238" t="s">
        <v>964</v>
      </c>
      <c r="N12" s="1239"/>
      <c r="O12" s="1272" t="s">
        <v>965</v>
      </c>
      <c r="P12" s="1273"/>
      <c r="Q12" s="1273"/>
      <c r="R12" s="1233"/>
      <c r="S12" s="1272" t="s">
        <v>966</v>
      </c>
      <c r="T12" s="1273"/>
      <c r="U12" s="1273"/>
      <c r="V12" s="1273"/>
      <c r="W12" s="1233"/>
      <c r="X12" s="402"/>
      <c r="Y12" s="402"/>
      <c r="Z12" s="403"/>
      <c r="AA12" s="1278" t="s">
        <v>967</v>
      </c>
      <c r="AB12" s="1225"/>
      <c r="AC12" s="1225"/>
      <c r="AD12" s="1225"/>
      <c r="AE12" s="1225"/>
      <c r="AF12" s="1225"/>
      <c r="AG12" s="1225"/>
      <c r="AH12" s="1225"/>
      <c r="AI12" s="1225"/>
      <c r="AJ12" s="1225"/>
      <c r="AK12" s="1225"/>
      <c r="AL12" s="1225"/>
      <c r="AM12" s="1225"/>
      <c r="AN12" s="1225"/>
      <c r="AO12" s="1225"/>
      <c r="AP12" s="1225"/>
      <c r="AQ12" s="1225"/>
      <c r="AR12" s="1225"/>
      <c r="AS12" s="1225"/>
      <c r="AT12" s="1225"/>
      <c r="AU12" s="1225"/>
      <c r="AV12" s="1225"/>
      <c r="AW12" s="1225"/>
      <c r="AX12" s="1225"/>
      <c r="AY12" s="1225"/>
      <c r="AZ12" s="1225"/>
      <c r="BA12" s="1225"/>
      <c r="BB12" s="1225"/>
      <c r="BC12" s="1225"/>
      <c r="BD12" s="1225"/>
      <c r="BE12" s="1225"/>
      <c r="BF12" s="1279" t="str">
        <f>IF(BI3="４週","(12)1～4週目の勤務時間数合計","(12)1か月の勤務時間数　合計")</f>
        <v>(12)1～4週目の勤務時間数合計</v>
      </c>
      <c r="BG12" s="1280"/>
      <c r="BH12" s="1285" t="s">
        <v>968</v>
      </c>
      <c r="BI12" s="1286"/>
      <c r="BJ12" s="1224" t="s">
        <v>969</v>
      </c>
      <c r="BK12" s="1273"/>
      <c r="BL12" s="1273"/>
      <c r="BM12" s="1273"/>
      <c r="BN12" s="1291"/>
    </row>
    <row r="13" spans="2:71" ht="20.25" customHeight="1" x14ac:dyDescent="0.15">
      <c r="B13" s="1219"/>
      <c r="C13" s="1222"/>
      <c r="D13" s="1227"/>
      <c r="E13" s="1228"/>
      <c r="F13" s="1229"/>
      <c r="G13" s="1234"/>
      <c r="H13" s="1235"/>
      <c r="I13" s="404"/>
      <c r="J13" s="405"/>
      <c r="K13" s="404"/>
      <c r="L13" s="405"/>
      <c r="M13" s="1240"/>
      <c r="N13" s="1241"/>
      <c r="O13" s="1274"/>
      <c r="P13" s="1275"/>
      <c r="Q13" s="1275"/>
      <c r="R13" s="1235"/>
      <c r="S13" s="1274"/>
      <c r="T13" s="1275"/>
      <c r="U13" s="1275"/>
      <c r="V13" s="1275"/>
      <c r="W13" s="1235"/>
      <c r="X13" s="406"/>
      <c r="Y13" s="406"/>
      <c r="Z13" s="407"/>
      <c r="AA13" s="1271" t="s">
        <v>970</v>
      </c>
      <c r="AB13" s="1271"/>
      <c r="AC13" s="1271"/>
      <c r="AD13" s="1271"/>
      <c r="AE13" s="1271"/>
      <c r="AF13" s="1271"/>
      <c r="AG13" s="1294"/>
      <c r="AH13" s="1270" t="s">
        <v>971</v>
      </c>
      <c r="AI13" s="1271"/>
      <c r="AJ13" s="1271"/>
      <c r="AK13" s="1271"/>
      <c r="AL13" s="1271"/>
      <c r="AM13" s="1271"/>
      <c r="AN13" s="1294"/>
      <c r="AO13" s="1270" t="s">
        <v>972</v>
      </c>
      <c r="AP13" s="1271"/>
      <c r="AQ13" s="1271"/>
      <c r="AR13" s="1271"/>
      <c r="AS13" s="1271"/>
      <c r="AT13" s="1271"/>
      <c r="AU13" s="1294"/>
      <c r="AV13" s="1270" t="s">
        <v>973</v>
      </c>
      <c r="AW13" s="1271"/>
      <c r="AX13" s="1271"/>
      <c r="AY13" s="1271"/>
      <c r="AZ13" s="1271"/>
      <c r="BA13" s="1271"/>
      <c r="BB13" s="1294"/>
      <c r="BC13" s="1270" t="s">
        <v>974</v>
      </c>
      <c r="BD13" s="1271"/>
      <c r="BE13" s="1271"/>
      <c r="BF13" s="1281"/>
      <c r="BG13" s="1282"/>
      <c r="BH13" s="1287"/>
      <c r="BI13" s="1288"/>
      <c r="BJ13" s="1234"/>
      <c r="BK13" s="1275"/>
      <c r="BL13" s="1275"/>
      <c r="BM13" s="1275"/>
      <c r="BN13" s="1292"/>
    </row>
    <row r="14" spans="2:71" ht="20.25" customHeight="1" x14ac:dyDescent="0.15">
      <c r="B14" s="1219"/>
      <c r="C14" s="1222"/>
      <c r="D14" s="1227"/>
      <c r="E14" s="1228"/>
      <c r="F14" s="1229"/>
      <c r="G14" s="1234"/>
      <c r="H14" s="1235"/>
      <c r="I14" s="404"/>
      <c r="J14" s="405"/>
      <c r="K14" s="404"/>
      <c r="L14" s="405"/>
      <c r="M14" s="1240"/>
      <c r="N14" s="1241"/>
      <c r="O14" s="1274"/>
      <c r="P14" s="1275"/>
      <c r="Q14" s="1275"/>
      <c r="R14" s="1235"/>
      <c r="S14" s="1274"/>
      <c r="T14" s="1275"/>
      <c r="U14" s="1275"/>
      <c r="V14" s="1275"/>
      <c r="W14" s="1235"/>
      <c r="X14" s="406"/>
      <c r="Y14" s="406"/>
      <c r="Z14" s="407"/>
      <c r="AA14" s="408">
        <v>1</v>
      </c>
      <c r="AB14" s="409">
        <v>2</v>
      </c>
      <c r="AC14" s="409">
        <v>3</v>
      </c>
      <c r="AD14" s="409">
        <v>4</v>
      </c>
      <c r="AE14" s="409">
        <v>5</v>
      </c>
      <c r="AF14" s="409">
        <v>6</v>
      </c>
      <c r="AG14" s="410">
        <v>7</v>
      </c>
      <c r="AH14" s="411">
        <v>8</v>
      </c>
      <c r="AI14" s="409">
        <v>9</v>
      </c>
      <c r="AJ14" s="409">
        <v>10</v>
      </c>
      <c r="AK14" s="409">
        <v>11</v>
      </c>
      <c r="AL14" s="409">
        <v>12</v>
      </c>
      <c r="AM14" s="409">
        <v>13</v>
      </c>
      <c r="AN14" s="410">
        <v>14</v>
      </c>
      <c r="AO14" s="408">
        <v>15</v>
      </c>
      <c r="AP14" s="409">
        <v>16</v>
      </c>
      <c r="AQ14" s="409">
        <v>17</v>
      </c>
      <c r="AR14" s="409">
        <v>18</v>
      </c>
      <c r="AS14" s="409">
        <v>19</v>
      </c>
      <c r="AT14" s="409">
        <v>20</v>
      </c>
      <c r="AU14" s="410">
        <v>21</v>
      </c>
      <c r="AV14" s="411">
        <v>22</v>
      </c>
      <c r="AW14" s="409">
        <v>23</v>
      </c>
      <c r="AX14" s="409">
        <v>24</v>
      </c>
      <c r="AY14" s="409">
        <v>25</v>
      </c>
      <c r="AZ14" s="409">
        <v>26</v>
      </c>
      <c r="BA14" s="409">
        <v>27</v>
      </c>
      <c r="BB14" s="410">
        <v>28</v>
      </c>
      <c r="BC14" s="412" t="str">
        <f>IF($BI$3="実績",IF(DAY(DATE($AJ$2,$AN$2,29))=29,29,""),"")</f>
        <v/>
      </c>
      <c r="BD14" s="413" t="str">
        <f>IF($BI$3="実績",IF(DAY(DATE($AJ$2,$AN$2,30))=30,30,""),"")</f>
        <v/>
      </c>
      <c r="BE14" s="414" t="str">
        <f>IF($BI$3="実績",IF(DAY(DATE($AJ$2,$AN$2,31))=31,31,""),"")</f>
        <v/>
      </c>
      <c r="BF14" s="1281"/>
      <c r="BG14" s="1282"/>
      <c r="BH14" s="1287"/>
      <c r="BI14" s="1288"/>
      <c r="BJ14" s="1234"/>
      <c r="BK14" s="1275"/>
      <c r="BL14" s="1275"/>
      <c r="BM14" s="1275"/>
      <c r="BN14" s="1292"/>
    </row>
    <row r="15" spans="2:71" ht="20.25" hidden="1" customHeight="1" x14ac:dyDescent="0.15">
      <c r="B15" s="1219"/>
      <c r="C15" s="1222"/>
      <c r="D15" s="1227"/>
      <c r="E15" s="1228"/>
      <c r="F15" s="1229"/>
      <c r="G15" s="1234"/>
      <c r="H15" s="1235"/>
      <c r="I15" s="404"/>
      <c r="J15" s="405"/>
      <c r="K15" s="404"/>
      <c r="L15" s="405"/>
      <c r="M15" s="1240"/>
      <c r="N15" s="1241"/>
      <c r="O15" s="1274"/>
      <c r="P15" s="1275"/>
      <c r="Q15" s="1275"/>
      <c r="R15" s="1235"/>
      <c r="S15" s="1274"/>
      <c r="T15" s="1275"/>
      <c r="U15" s="1275"/>
      <c r="V15" s="1275"/>
      <c r="W15" s="1235"/>
      <c r="X15" s="406"/>
      <c r="Y15" s="406"/>
      <c r="Z15" s="407"/>
      <c r="AA15" s="408">
        <f>WEEKDAY(DATE($AJ$2,$AN$2,1))</f>
        <v>2</v>
      </c>
      <c r="AB15" s="409">
        <f>WEEKDAY(DATE($AJ$2,$AN$2,2))</f>
        <v>3</v>
      </c>
      <c r="AC15" s="409">
        <f>WEEKDAY(DATE($AJ$2,$AN$2,3))</f>
        <v>4</v>
      </c>
      <c r="AD15" s="409">
        <f>WEEKDAY(DATE($AJ$2,$AN$2,4))</f>
        <v>5</v>
      </c>
      <c r="AE15" s="409">
        <f>WEEKDAY(DATE($AJ$2,$AN$2,5))</f>
        <v>6</v>
      </c>
      <c r="AF15" s="409">
        <f>WEEKDAY(DATE($AJ$2,$AN$2,6))</f>
        <v>7</v>
      </c>
      <c r="AG15" s="410">
        <f>WEEKDAY(DATE($AJ$2,$AN$2,7))</f>
        <v>1</v>
      </c>
      <c r="AH15" s="411">
        <f>WEEKDAY(DATE($AJ$2,$AN$2,8))</f>
        <v>2</v>
      </c>
      <c r="AI15" s="409">
        <f>WEEKDAY(DATE($AJ$2,$AN$2,9))</f>
        <v>3</v>
      </c>
      <c r="AJ15" s="409">
        <f>WEEKDAY(DATE($AJ$2,$AN$2,10))</f>
        <v>4</v>
      </c>
      <c r="AK15" s="409">
        <f>WEEKDAY(DATE($AJ$2,$AN$2,11))</f>
        <v>5</v>
      </c>
      <c r="AL15" s="409">
        <f>WEEKDAY(DATE($AJ$2,$AN$2,12))</f>
        <v>6</v>
      </c>
      <c r="AM15" s="409">
        <f>WEEKDAY(DATE($AJ$2,$AN$2,13))</f>
        <v>7</v>
      </c>
      <c r="AN15" s="410">
        <f>WEEKDAY(DATE($AJ$2,$AN$2,14))</f>
        <v>1</v>
      </c>
      <c r="AO15" s="411">
        <f>WEEKDAY(DATE($AJ$2,$AN$2,15))</f>
        <v>2</v>
      </c>
      <c r="AP15" s="409">
        <f>WEEKDAY(DATE($AJ$2,$AN$2,16))</f>
        <v>3</v>
      </c>
      <c r="AQ15" s="409">
        <f>WEEKDAY(DATE($AJ$2,$AN$2,17))</f>
        <v>4</v>
      </c>
      <c r="AR15" s="409">
        <f>WEEKDAY(DATE($AJ$2,$AN$2,18))</f>
        <v>5</v>
      </c>
      <c r="AS15" s="409">
        <f>WEEKDAY(DATE($AJ$2,$AN$2,19))</f>
        <v>6</v>
      </c>
      <c r="AT15" s="409">
        <f>WEEKDAY(DATE($AJ$2,$AN$2,20))</f>
        <v>7</v>
      </c>
      <c r="AU15" s="410">
        <f>WEEKDAY(DATE($AJ$2,$AN$2,21))</f>
        <v>1</v>
      </c>
      <c r="AV15" s="411">
        <f>WEEKDAY(DATE($AJ$2,$AN$2,22))</f>
        <v>2</v>
      </c>
      <c r="AW15" s="409">
        <f>WEEKDAY(DATE($AJ$2,$AN$2,23))</f>
        <v>3</v>
      </c>
      <c r="AX15" s="409">
        <f>WEEKDAY(DATE($AJ$2,$AN$2,24))</f>
        <v>4</v>
      </c>
      <c r="AY15" s="409">
        <f>WEEKDAY(DATE($AJ$2,$AN$2,25))</f>
        <v>5</v>
      </c>
      <c r="AZ15" s="409">
        <f>WEEKDAY(DATE($AJ$2,$AN$2,26))</f>
        <v>6</v>
      </c>
      <c r="BA15" s="409">
        <f>WEEKDAY(DATE($AJ$2,$AN$2,27))</f>
        <v>7</v>
      </c>
      <c r="BB15" s="410">
        <f>WEEKDAY(DATE($AJ$2,$AN$2,28))</f>
        <v>1</v>
      </c>
      <c r="BC15" s="411">
        <f>IF(BC14=29,WEEKDAY(DATE($AJ$2,$AN$2,29)),0)</f>
        <v>0</v>
      </c>
      <c r="BD15" s="409">
        <f>IF(BD14=30,WEEKDAY(DATE($AJ$2,$AN$2,30)),0)</f>
        <v>0</v>
      </c>
      <c r="BE15" s="410">
        <f>IF(BE14=31,WEEKDAY(DATE($AJ$2,$AN$2,31)),0)</f>
        <v>0</v>
      </c>
      <c r="BF15" s="1281"/>
      <c r="BG15" s="1282"/>
      <c r="BH15" s="1287"/>
      <c r="BI15" s="1288"/>
      <c r="BJ15" s="1234"/>
      <c r="BK15" s="1275"/>
      <c r="BL15" s="1275"/>
      <c r="BM15" s="1275"/>
      <c r="BN15" s="1292"/>
    </row>
    <row r="16" spans="2:71" ht="20.25" customHeight="1" thickBot="1" x14ac:dyDescent="0.2">
      <c r="B16" s="1220"/>
      <c r="C16" s="1223"/>
      <c r="D16" s="1230"/>
      <c r="E16" s="1231"/>
      <c r="F16" s="1232"/>
      <c r="G16" s="1236"/>
      <c r="H16" s="1237"/>
      <c r="I16" s="415"/>
      <c r="J16" s="416"/>
      <c r="K16" s="415"/>
      <c r="L16" s="416"/>
      <c r="M16" s="1242"/>
      <c r="N16" s="1243"/>
      <c r="O16" s="1276"/>
      <c r="P16" s="1277"/>
      <c r="Q16" s="1277"/>
      <c r="R16" s="1237"/>
      <c r="S16" s="1276"/>
      <c r="T16" s="1277"/>
      <c r="U16" s="1277"/>
      <c r="V16" s="1277"/>
      <c r="W16" s="1237"/>
      <c r="X16" s="417"/>
      <c r="Y16" s="417"/>
      <c r="Z16" s="418"/>
      <c r="AA16" s="419" t="str">
        <f>IF(AA15=1,"日",IF(AA15=2,"月",IF(AA15=3,"火",IF(AA15=4,"水",IF(AA15=5,"木",IF(AA15=6,"金","土"))))))</f>
        <v>月</v>
      </c>
      <c r="AB16" s="420" t="str">
        <f t="shared" ref="AB16:BB16" si="0">IF(AB15=1,"日",IF(AB15=2,"月",IF(AB15=3,"火",IF(AB15=4,"水",IF(AB15=5,"木",IF(AB15=6,"金","土"))))))</f>
        <v>火</v>
      </c>
      <c r="AC16" s="420" t="str">
        <f t="shared" si="0"/>
        <v>水</v>
      </c>
      <c r="AD16" s="420" t="str">
        <f t="shared" si="0"/>
        <v>木</v>
      </c>
      <c r="AE16" s="420" t="str">
        <f t="shared" si="0"/>
        <v>金</v>
      </c>
      <c r="AF16" s="420" t="str">
        <f t="shared" si="0"/>
        <v>土</v>
      </c>
      <c r="AG16" s="421" t="str">
        <f t="shared" si="0"/>
        <v>日</v>
      </c>
      <c r="AH16" s="422" t="str">
        <f>IF(AH15=1,"日",IF(AH15=2,"月",IF(AH15=3,"火",IF(AH15=4,"水",IF(AH15=5,"木",IF(AH15=6,"金","土"))))))</f>
        <v>月</v>
      </c>
      <c r="AI16" s="420" t="str">
        <f t="shared" si="0"/>
        <v>火</v>
      </c>
      <c r="AJ16" s="420" t="str">
        <f t="shared" si="0"/>
        <v>水</v>
      </c>
      <c r="AK16" s="420" t="str">
        <f t="shared" si="0"/>
        <v>木</v>
      </c>
      <c r="AL16" s="420" t="str">
        <f t="shared" si="0"/>
        <v>金</v>
      </c>
      <c r="AM16" s="420" t="str">
        <f t="shared" si="0"/>
        <v>土</v>
      </c>
      <c r="AN16" s="421" t="str">
        <f t="shared" si="0"/>
        <v>日</v>
      </c>
      <c r="AO16" s="422" t="str">
        <f>IF(AO15=1,"日",IF(AO15=2,"月",IF(AO15=3,"火",IF(AO15=4,"水",IF(AO15=5,"木",IF(AO15=6,"金","土"))))))</f>
        <v>月</v>
      </c>
      <c r="AP16" s="420" t="str">
        <f t="shared" si="0"/>
        <v>火</v>
      </c>
      <c r="AQ16" s="420" t="str">
        <f t="shared" si="0"/>
        <v>水</v>
      </c>
      <c r="AR16" s="420" t="str">
        <f t="shared" si="0"/>
        <v>木</v>
      </c>
      <c r="AS16" s="420" t="str">
        <f t="shared" si="0"/>
        <v>金</v>
      </c>
      <c r="AT16" s="420" t="str">
        <f t="shared" si="0"/>
        <v>土</v>
      </c>
      <c r="AU16" s="421" t="str">
        <f t="shared" si="0"/>
        <v>日</v>
      </c>
      <c r="AV16" s="422" t="str">
        <f>IF(AV15=1,"日",IF(AV15=2,"月",IF(AV15=3,"火",IF(AV15=4,"水",IF(AV15=5,"木",IF(AV15=6,"金","土"))))))</f>
        <v>月</v>
      </c>
      <c r="AW16" s="420" t="str">
        <f t="shared" si="0"/>
        <v>火</v>
      </c>
      <c r="AX16" s="420" t="str">
        <f t="shared" si="0"/>
        <v>水</v>
      </c>
      <c r="AY16" s="420" t="str">
        <f t="shared" si="0"/>
        <v>木</v>
      </c>
      <c r="AZ16" s="420" t="str">
        <f t="shared" si="0"/>
        <v>金</v>
      </c>
      <c r="BA16" s="420" t="str">
        <f t="shared" si="0"/>
        <v>土</v>
      </c>
      <c r="BB16" s="421" t="str">
        <f t="shared" si="0"/>
        <v>日</v>
      </c>
      <c r="BC16" s="420" t="str">
        <f>IF(BC15=1,"日",IF(BC15=2,"月",IF(BC15=3,"火",IF(BC15=4,"水",IF(BC15=5,"木",IF(BC15=6,"金",IF(BC15=0,"","土")))))))</f>
        <v/>
      </c>
      <c r="BD16" s="420" t="str">
        <f>IF(BD15=1,"日",IF(BD15=2,"月",IF(BD15=3,"火",IF(BD15=4,"水",IF(BD15=5,"木",IF(BD15=6,"金",IF(BD15=0,"","土")))))))</f>
        <v/>
      </c>
      <c r="BE16" s="420" t="str">
        <f>IF(BE15=1,"日",IF(BE15=2,"月",IF(BE15=3,"火",IF(BE15=4,"水",IF(BE15=5,"木",IF(BE15=6,"金",IF(BE15=0,"","土")))))))</f>
        <v/>
      </c>
      <c r="BF16" s="1283"/>
      <c r="BG16" s="1284"/>
      <c r="BH16" s="1289"/>
      <c r="BI16" s="1290"/>
      <c r="BJ16" s="1236"/>
      <c r="BK16" s="1277"/>
      <c r="BL16" s="1277"/>
      <c r="BM16" s="1277"/>
      <c r="BN16" s="1293"/>
    </row>
    <row r="17" spans="2:66" ht="20.25" customHeight="1" x14ac:dyDescent="0.15">
      <c r="B17" s="1169">
        <f>B15+1</f>
        <v>1</v>
      </c>
      <c r="C17" s="1251"/>
      <c r="D17" s="1252"/>
      <c r="E17" s="1253"/>
      <c r="F17" s="1254"/>
      <c r="G17" s="1255"/>
      <c r="H17" s="1256"/>
      <c r="I17" s="423"/>
      <c r="J17" s="424"/>
      <c r="K17" s="423"/>
      <c r="L17" s="424"/>
      <c r="M17" s="1257"/>
      <c r="N17" s="1258"/>
      <c r="O17" s="1259"/>
      <c r="P17" s="1260"/>
      <c r="Q17" s="1260"/>
      <c r="R17" s="1256"/>
      <c r="S17" s="1261"/>
      <c r="T17" s="1262"/>
      <c r="U17" s="1262"/>
      <c r="V17" s="1262"/>
      <c r="W17" s="1263"/>
      <c r="X17" s="425" t="s">
        <v>975</v>
      </c>
      <c r="Y17" s="426"/>
      <c r="Z17" s="427"/>
      <c r="AA17" s="428"/>
      <c r="AB17" s="429"/>
      <c r="AC17" s="429"/>
      <c r="AD17" s="429"/>
      <c r="AE17" s="429"/>
      <c r="AF17" s="429"/>
      <c r="AG17" s="430"/>
      <c r="AH17" s="428"/>
      <c r="AI17" s="429"/>
      <c r="AJ17" s="429"/>
      <c r="AK17" s="429"/>
      <c r="AL17" s="429"/>
      <c r="AM17" s="429"/>
      <c r="AN17" s="430"/>
      <c r="AO17" s="428"/>
      <c r="AP17" s="429"/>
      <c r="AQ17" s="429"/>
      <c r="AR17" s="429"/>
      <c r="AS17" s="429"/>
      <c r="AT17" s="429"/>
      <c r="AU17" s="430"/>
      <c r="AV17" s="428"/>
      <c r="AW17" s="429"/>
      <c r="AX17" s="429"/>
      <c r="AY17" s="429"/>
      <c r="AZ17" s="429"/>
      <c r="BA17" s="429"/>
      <c r="BB17" s="430"/>
      <c r="BC17" s="428"/>
      <c r="BD17" s="429"/>
      <c r="BE17" s="429"/>
      <c r="BF17" s="1244"/>
      <c r="BG17" s="1245"/>
      <c r="BH17" s="1246"/>
      <c r="BI17" s="1247"/>
      <c r="BJ17" s="1248"/>
      <c r="BK17" s="1249"/>
      <c r="BL17" s="1249"/>
      <c r="BM17" s="1249"/>
      <c r="BN17" s="1250"/>
    </row>
    <row r="18" spans="2:66" ht="20.25" customHeight="1" x14ac:dyDescent="0.15">
      <c r="B18" s="1197"/>
      <c r="C18" s="1198"/>
      <c r="D18" s="1199"/>
      <c r="E18" s="1174"/>
      <c r="F18" s="1175"/>
      <c r="G18" s="1212"/>
      <c r="H18" s="1213"/>
      <c r="I18" s="431"/>
      <c r="J18" s="432">
        <f>G17</f>
        <v>0</v>
      </c>
      <c r="K18" s="431"/>
      <c r="L18" s="432">
        <f>M17</f>
        <v>0</v>
      </c>
      <c r="M18" s="1214"/>
      <c r="N18" s="1215"/>
      <c r="O18" s="1216"/>
      <c r="P18" s="1217"/>
      <c r="Q18" s="1217"/>
      <c r="R18" s="1213"/>
      <c r="S18" s="1148"/>
      <c r="T18" s="1149"/>
      <c r="U18" s="1149"/>
      <c r="V18" s="1149"/>
      <c r="W18" s="1150"/>
      <c r="X18" s="433" t="s">
        <v>976</v>
      </c>
      <c r="Y18" s="434"/>
      <c r="Z18" s="435"/>
      <c r="AA18" s="436" t="str">
        <f>IF(AA17="","",VLOOKUP(AA17,勤務形態一覧表_シフト記号表!$C$6:$L$47,10,FALSE))</f>
        <v/>
      </c>
      <c r="AB18" s="437" t="str">
        <f>IF(AB17="","",VLOOKUP(AB17,勤務形態一覧表_シフト記号表!$C$6:$L$47,10,FALSE))</f>
        <v/>
      </c>
      <c r="AC18" s="437" t="str">
        <f>IF(AC17="","",VLOOKUP(AC17,勤務形態一覧表_シフト記号表!$C$6:$L$47,10,FALSE))</f>
        <v/>
      </c>
      <c r="AD18" s="437" t="str">
        <f>IF(AD17="","",VLOOKUP(AD17,勤務形態一覧表_シフト記号表!$C$6:$L$47,10,FALSE))</f>
        <v/>
      </c>
      <c r="AE18" s="437" t="str">
        <f>IF(AE17="","",VLOOKUP(AE17,勤務形態一覧表_シフト記号表!$C$6:$L$47,10,FALSE))</f>
        <v/>
      </c>
      <c r="AF18" s="437" t="str">
        <f>IF(AF17="","",VLOOKUP(AF17,勤務形態一覧表_シフト記号表!$C$6:$L$47,10,FALSE))</f>
        <v/>
      </c>
      <c r="AG18" s="438" t="str">
        <f>IF(AG17="","",VLOOKUP(AG17,勤務形態一覧表_シフト記号表!$C$6:$L$47,10,FALSE))</f>
        <v/>
      </c>
      <c r="AH18" s="436" t="str">
        <f>IF(AH17="","",VLOOKUP(AH17,勤務形態一覧表_シフト記号表!$C$6:$L$47,10,FALSE))</f>
        <v/>
      </c>
      <c r="AI18" s="437" t="str">
        <f>IF(AI17="","",VLOOKUP(AI17,勤務形態一覧表_シフト記号表!$C$6:$L$47,10,FALSE))</f>
        <v/>
      </c>
      <c r="AJ18" s="437" t="str">
        <f>IF(AJ17="","",VLOOKUP(AJ17,勤務形態一覧表_シフト記号表!$C$6:$L$47,10,FALSE))</f>
        <v/>
      </c>
      <c r="AK18" s="437" t="str">
        <f>IF(AK17="","",VLOOKUP(AK17,勤務形態一覧表_シフト記号表!$C$6:$L$47,10,FALSE))</f>
        <v/>
      </c>
      <c r="AL18" s="437" t="str">
        <f>IF(AL17="","",VLOOKUP(AL17,勤務形態一覧表_シフト記号表!$C$6:$L$47,10,FALSE))</f>
        <v/>
      </c>
      <c r="AM18" s="437" t="str">
        <f>IF(AM17="","",VLOOKUP(AM17,勤務形態一覧表_シフト記号表!$C$6:$L$47,10,FALSE))</f>
        <v/>
      </c>
      <c r="AN18" s="438" t="str">
        <f>IF(AN17="","",VLOOKUP(AN17,勤務形態一覧表_シフト記号表!$C$6:$L$47,10,FALSE))</f>
        <v/>
      </c>
      <c r="AO18" s="436" t="str">
        <f>IF(AO17="","",VLOOKUP(AO17,勤務形態一覧表_シフト記号表!$C$6:$L$47,10,FALSE))</f>
        <v/>
      </c>
      <c r="AP18" s="437" t="str">
        <f>IF(AP17="","",VLOOKUP(AP17,勤務形態一覧表_シフト記号表!$C$6:$L$47,10,FALSE))</f>
        <v/>
      </c>
      <c r="AQ18" s="437" t="str">
        <f>IF(AQ17="","",VLOOKUP(AQ17,勤務形態一覧表_シフト記号表!$C$6:$L$47,10,FALSE))</f>
        <v/>
      </c>
      <c r="AR18" s="437" t="str">
        <f>IF(AR17="","",VLOOKUP(AR17,勤務形態一覧表_シフト記号表!$C$6:$L$47,10,FALSE))</f>
        <v/>
      </c>
      <c r="AS18" s="437" t="str">
        <f>IF(AS17="","",VLOOKUP(AS17,勤務形態一覧表_シフト記号表!$C$6:$L$47,10,FALSE))</f>
        <v/>
      </c>
      <c r="AT18" s="437" t="str">
        <f>IF(AT17="","",VLOOKUP(AT17,勤務形態一覧表_シフト記号表!$C$6:$L$47,10,FALSE))</f>
        <v/>
      </c>
      <c r="AU18" s="438" t="str">
        <f>IF(AU17="","",VLOOKUP(AU17,勤務形態一覧表_シフト記号表!$C$6:$L$47,10,FALSE))</f>
        <v/>
      </c>
      <c r="AV18" s="436" t="str">
        <f>IF(AV17="","",VLOOKUP(AV17,勤務形態一覧表_シフト記号表!$C$6:$L$47,10,FALSE))</f>
        <v/>
      </c>
      <c r="AW18" s="437" t="str">
        <f>IF(AW17="","",VLOOKUP(AW17,勤務形態一覧表_シフト記号表!$C$6:$L$47,10,FALSE))</f>
        <v/>
      </c>
      <c r="AX18" s="437" t="str">
        <f>IF(AX17="","",VLOOKUP(AX17,勤務形態一覧表_シフト記号表!$C$6:$L$47,10,FALSE))</f>
        <v/>
      </c>
      <c r="AY18" s="437" t="str">
        <f>IF(AY17="","",VLOOKUP(AY17,勤務形態一覧表_シフト記号表!$C$6:$L$47,10,FALSE))</f>
        <v/>
      </c>
      <c r="AZ18" s="437" t="str">
        <f>IF(AZ17="","",VLOOKUP(AZ17,勤務形態一覧表_シフト記号表!$C$6:$L$47,10,FALSE))</f>
        <v/>
      </c>
      <c r="BA18" s="437" t="str">
        <f>IF(BA17="","",VLOOKUP(BA17,勤務形態一覧表_シフト記号表!$C$6:$L$47,10,FALSE))</f>
        <v/>
      </c>
      <c r="BB18" s="438" t="str">
        <f>IF(BB17="","",VLOOKUP(BB17,勤務形態一覧表_シフト記号表!$C$6:$L$47,10,FALSE))</f>
        <v/>
      </c>
      <c r="BC18" s="436" t="str">
        <f>IF(BC17="","",VLOOKUP(BC17,勤務形態一覧表_シフト記号表!$C$6:$L$47,10,FALSE))</f>
        <v/>
      </c>
      <c r="BD18" s="437" t="str">
        <f>IF(BD17="","",VLOOKUP(BD17,勤務形態一覧表_シフト記号表!$C$6:$L$47,10,FALSE))</f>
        <v/>
      </c>
      <c r="BE18" s="437" t="str">
        <f>IF(BE17="","",VLOOKUP(BE17,勤務形態一覧表_シフト記号表!$C$6:$L$47,10,FALSE))</f>
        <v/>
      </c>
      <c r="BF18" s="1209">
        <f>IF($BI$3="４週",SUM(AA18:BB18),IF($BI$3="暦月",SUM(AA18:BE18),""))</f>
        <v>0</v>
      </c>
      <c r="BG18" s="1210"/>
      <c r="BH18" s="1211">
        <f>IF($BI$3="４週",BF18/4,IF($BI$3="暦月",(BF18/($BI$8/7)),""))</f>
        <v>0</v>
      </c>
      <c r="BI18" s="1210"/>
      <c r="BJ18" s="1206"/>
      <c r="BK18" s="1207"/>
      <c r="BL18" s="1207"/>
      <c r="BM18" s="1207"/>
      <c r="BN18" s="1208"/>
    </row>
    <row r="19" spans="2:66" ht="20.25" customHeight="1" x14ac:dyDescent="0.15">
      <c r="B19" s="1169">
        <f>B17+1</f>
        <v>2</v>
      </c>
      <c r="C19" s="1171"/>
      <c r="D19" s="1173"/>
      <c r="E19" s="1174"/>
      <c r="F19" s="1175"/>
      <c r="G19" s="1179"/>
      <c r="H19" s="1180"/>
      <c r="I19" s="439"/>
      <c r="J19" s="440"/>
      <c r="K19" s="439"/>
      <c r="L19" s="440"/>
      <c r="M19" s="1183"/>
      <c r="N19" s="1184"/>
      <c r="O19" s="1187"/>
      <c r="P19" s="1188"/>
      <c r="Q19" s="1188"/>
      <c r="R19" s="1180"/>
      <c r="S19" s="1148"/>
      <c r="T19" s="1149"/>
      <c r="U19" s="1149"/>
      <c r="V19" s="1149"/>
      <c r="W19" s="1150"/>
      <c r="X19" s="441" t="s">
        <v>975</v>
      </c>
      <c r="Y19" s="442"/>
      <c r="Z19" s="443"/>
      <c r="AA19" s="444"/>
      <c r="AB19" s="445"/>
      <c r="AC19" s="445"/>
      <c r="AD19" s="445"/>
      <c r="AE19" s="445"/>
      <c r="AF19" s="445"/>
      <c r="AG19" s="446"/>
      <c r="AH19" s="444"/>
      <c r="AI19" s="445"/>
      <c r="AJ19" s="445"/>
      <c r="AK19" s="445"/>
      <c r="AL19" s="445"/>
      <c r="AM19" s="445"/>
      <c r="AN19" s="446"/>
      <c r="AO19" s="444"/>
      <c r="AP19" s="445"/>
      <c r="AQ19" s="445"/>
      <c r="AR19" s="445"/>
      <c r="AS19" s="445"/>
      <c r="AT19" s="445"/>
      <c r="AU19" s="446"/>
      <c r="AV19" s="444"/>
      <c r="AW19" s="445"/>
      <c r="AX19" s="445"/>
      <c r="AY19" s="445"/>
      <c r="AZ19" s="445"/>
      <c r="BA19" s="445"/>
      <c r="BB19" s="446"/>
      <c r="BC19" s="444"/>
      <c r="BD19" s="445"/>
      <c r="BE19" s="447"/>
      <c r="BF19" s="1154"/>
      <c r="BG19" s="1155"/>
      <c r="BH19" s="1156"/>
      <c r="BI19" s="1157"/>
      <c r="BJ19" s="1158"/>
      <c r="BK19" s="1159"/>
      <c r="BL19" s="1159"/>
      <c r="BM19" s="1159"/>
      <c r="BN19" s="1160"/>
    </row>
    <row r="20" spans="2:66" ht="20.25" customHeight="1" x14ac:dyDescent="0.15">
      <c r="B20" s="1197"/>
      <c r="C20" s="1198"/>
      <c r="D20" s="1199"/>
      <c r="E20" s="1174"/>
      <c r="F20" s="1175"/>
      <c r="G20" s="1212"/>
      <c r="H20" s="1213"/>
      <c r="I20" s="431"/>
      <c r="J20" s="432">
        <f>G19</f>
        <v>0</v>
      </c>
      <c r="K20" s="431"/>
      <c r="L20" s="432">
        <f>M19</f>
        <v>0</v>
      </c>
      <c r="M20" s="1214"/>
      <c r="N20" s="1215"/>
      <c r="O20" s="1216"/>
      <c r="P20" s="1217"/>
      <c r="Q20" s="1217"/>
      <c r="R20" s="1213"/>
      <c r="S20" s="1148"/>
      <c r="T20" s="1149"/>
      <c r="U20" s="1149"/>
      <c r="V20" s="1149"/>
      <c r="W20" s="1150"/>
      <c r="X20" s="433" t="s">
        <v>976</v>
      </c>
      <c r="Y20" s="434"/>
      <c r="Z20" s="435"/>
      <c r="AA20" s="436" t="str">
        <f>IF(AA19="","",VLOOKUP(AA19,勤務形態一覧表_シフト記号表!$C$6:$L$47,10,FALSE))</f>
        <v/>
      </c>
      <c r="AB20" s="437" t="str">
        <f>IF(AB19="","",VLOOKUP(AB19,勤務形態一覧表_シフト記号表!$C$6:$L$47,10,FALSE))</f>
        <v/>
      </c>
      <c r="AC20" s="437" t="str">
        <f>IF(AC19="","",VLOOKUP(AC19,勤務形態一覧表_シフト記号表!$C$6:$L$47,10,FALSE))</f>
        <v/>
      </c>
      <c r="AD20" s="437" t="str">
        <f>IF(AD19="","",VLOOKUP(AD19,勤務形態一覧表_シフト記号表!$C$6:$L$47,10,FALSE))</f>
        <v/>
      </c>
      <c r="AE20" s="437" t="str">
        <f>IF(AE19="","",VLOOKUP(AE19,勤務形態一覧表_シフト記号表!$C$6:$L$47,10,FALSE))</f>
        <v/>
      </c>
      <c r="AF20" s="437" t="str">
        <f>IF(AF19="","",VLOOKUP(AF19,勤務形態一覧表_シフト記号表!$C$6:$L$47,10,FALSE))</f>
        <v/>
      </c>
      <c r="AG20" s="438" t="str">
        <f>IF(AG19="","",VLOOKUP(AG19,勤務形態一覧表_シフト記号表!$C$6:$L$47,10,FALSE))</f>
        <v/>
      </c>
      <c r="AH20" s="436" t="str">
        <f>IF(AH19="","",VLOOKUP(AH19,勤務形態一覧表_シフト記号表!$C$6:$L$47,10,FALSE))</f>
        <v/>
      </c>
      <c r="AI20" s="437" t="str">
        <f>IF(AI19="","",VLOOKUP(AI19,勤務形態一覧表_シフト記号表!$C$6:$L$47,10,FALSE))</f>
        <v/>
      </c>
      <c r="AJ20" s="437" t="str">
        <f>IF(AJ19="","",VLOOKUP(AJ19,勤務形態一覧表_シフト記号表!$C$6:$L$47,10,FALSE))</f>
        <v/>
      </c>
      <c r="AK20" s="437" t="str">
        <f>IF(AK19="","",VLOOKUP(AK19,勤務形態一覧表_シフト記号表!$C$6:$L$47,10,FALSE))</f>
        <v/>
      </c>
      <c r="AL20" s="437" t="str">
        <f>IF(AL19="","",VLOOKUP(AL19,勤務形態一覧表_シフト記号表!$C$6:$L$47,10,FALSE))</f>
        <v/>
      </c>
      <c r="AM20" s="437" t="str">
        <f>IF(AM19="","",VLOOKUP(AM19,勤務形態一覧表_シフト記号表!$C$6:$L$47,10,FALSE))</f>
        <v/>
      </c>
      <c r="AN20" s="438" t="str">
        <f>IF(AN19="","",VLOOKUP(AN19,勤務形態一覧表_シフト記号表!$C$6:$L$47,10,FALSE))</f>
        <v/>
      </c>
      <c r="AO20" s="436" t="str">
        <f>IF(AO19="","",VLOOKUP(AO19,勤務形態一覧表_シフト記号表!$C$6:$L$47,10,FALSE))</f>
        <v/>
      </c>
      <c r="AP20" s="437" t="str">
        <f>IF(AP19="","",VLOOKUP(AP19,勤務形態一覧表_シフト記号表!$C$6:$L$47,10,FALSE))</f>
        <v/>
      </c>
      <c r="AQ20" s="437" t="str">
        <f>IF(AQ19="","",VLOOKUP(AQ19,勤務形態一覧表_シフト記号表!$C$6:$L$47,10,FALSE))</f>
        <v/>
      </c>
      <c r="AR20" s="437" t="str">
        <f>IF(AR19="","",VLOOKUP(AR19,勤務形態一覧表_シフト記号表!$C$6:$L$47,10,FALSE))</f>
        <v/>
      </c>
      <c r="AS20" s="437" t="str">
        <f>IF(AS19="","",VLOOKUP(AS19,勤務形態一覧表_シフト記号表!$C$6:$L$47,10,FALSE))</f>
        <v/>
      </c>
      <c r="AT20" s="437" t="str">
        <f>IF(AT19="","",VLOOKUP(AT19,勤務形態一覧表_シフト記号表!$C$6:$L$47,10,FALSE))</f>
        <v/>
      </c>
      <c r="AU20" s="438" t="str">
        <f>IF(AU19="","",VLOOKUP(AU19,勤務形態一覧表_シフト記号表!$C$6:$L$47,10,FALSE))</f>
        <v/>
      </c>
      <c r="AV20" s="436" t="str">
        <f>IF(AV19="","",VLOOKUP(AV19,勤務形態一覧表_シフト記号表!$C$6:$L$47,10,FALSE))</f>
        <v/>
      </c>
      <c r="AW20" s="437" t="str">
        <f>IF(AW19="","",VLOOKUP(AW19,勤務形態一覧表_シフト記号表!$C$6:$L$47,10,FALSE))</f>
        <v/>
      </c>
      <c r="AX20" s="437" t="str">
        <f>IF(AX19="","",VLOOKUP(AX19,勤務形態一覧表_シフト記号表!$C$6:$L$47,10,FALSE))</f>
        <v/>
      </c>
      <c r="AY20" s="437" t="str">
        <f>IF(AY19="","",VLOOKUP(AY19,勤務形態一覧表_シフト記号表!$C$6:$L$47,10,FALSE))</f>
        <v/>
      </c>
      <c r="AZ20" s="437" t="str">
        <f>IF(AZ19="","",VLOOKUP(AZ19,勤務形態一覧表_シフト記号表!$C$6:$L$47,10,FALSE))</f>
        <v/>
      </c>
      <c r="BA20" s="437" t="str">
        <f>IF(BA19="","",VLOOKUP(BA19,勤務形態一覧表_シフト記号表!$C$6:$L$47,10,FALSE))</f>
        <v/>
      </c>
      <c r="BB20" s="438" t="str">
        <f>IF(BB19="","",VLOOKUP(BB19,勤務形態一覧表_シフト記号表!$C$6:$L$47,10,FALSE))</f>
        <v/>
      </c>
      <c r="BC20" s="436" t="str">
        <f>IF(BC19="","",VLOOKUP(BC19,勤務形態一覧表_シフト記号表!$C$6:$L$47,10,FALSE))</f>
        <v/>
      </c>
      <c r="BD20" s="437" t="str">
        <f>IF(BD19="","",VLOOKUP(BD19,勤務形態一覧表_シフト記号表!$C$6:$L$47,10,FALSE))</f>
        <v/>
      </c>
      <c r="BE20" s="437" t="str">
        <f>IF(BE19="","",VLOOKUP(BE19,勤務形態一覧表_シフト記号表!$C$6:$L$47,10,FALSE))</f>
        <v/>
      </c>
      <c r="BF20" s="1209">
        <f>IF($BI$3="４週",SUM(AA20:BB20),IF($BI$3="暦月",SUM(AA20:BE20),""))</f>
        <v>0</v>
      </c>
      <c r="BG20" s="1210"/>
      <c r="BH20" s="1211">
        <f>IF($BI$3="４週",BF20/4,IF($BI$3="暦月",(BF20/($BI$8/7)),""))</f>
        <v>0</v>
      </c>
      <c r="BI20" s="1210"/>
      <c r="BJ20" s="1206"/>
      <c r="BK20" s="1207"/>
      <c r="BL20" s="1207"/>
      <c r="BM20" s="1207"/>
      <c r="BN20" s="1208"/>
    </row>
    <row r="21" spans="2:66" ht="20.25" customHeight="1" x14ac:dyDescent="0.15">
      <c r="B21" s="1169">
        <f>B19+1</f>
        <v>3</v>
      </c>
      <c r="C21" s="1171"/>
      <c r="D21" s="1173"/>
      <c r="E21" s="1174"/>
      <c r="F21" s="1175"/>
      <c r="G21" s="1179"/>
      <c r="H21" s="1180"/>
      <c r="I21" s="431"/>
      <c r="J21" s="432"/>
      <c r="K21" s="431"/>
      <c r="L21" s="432"/>
      <c r="M21" s="1183"/>
      <c r="N21" s="1184"/>
      <c r="O21" s="1187"/>
      <c r="P21" s="1188"/>
      <c r="Q21" s="1188"/>
      <c r="R21" s="1180"/>
      <c r="S21" s="1148"/>
      <c r="T21" s="1149"/>
      <c r="U21" s="1149"/>
      <c r="V21" s="1149"/>
      <c r="W21" s="1150"/>
      <c r="X21" s="441" t="s">
        <v>975</v>
      </c>
      <c r="Y21" s="442"/>
      <c r="Z21" s="443"/>
      <c r="AA21" s="444"/>
      <c r="AB21" s="445"/>
      <c r="AC21" s="445"/>
      <c r="AD21" s="445"/>
      <c r="AE21" s="445"/>
      <c r="AF21" s="445"/>
      <c r="AG21" s="446"/>
      <c r="AH21" s="444"/>
      <c r="AI21" s="445"/>
      <c r="AJ21" s="445"/>
      <c r="AK21" s="445"/>
      <c r="AL21" s="445"/>
      <c r="AM21" s="445"/>
      <c r="AN21" s="446"/>
      <c r="AO21" s="444"/>
      <c r="AP21" s="445"/>
      <c r="AQ21" s="445"/>
      <c r="AR21" s="445"/>
      <c r="AS21" s="445"/>
      <c r="AT21" s="445"/>
      <c r="AU21" s="446"/>
      <c r="AV21" s="444"/>
      <c r="AW21" s="445"/>
      <c r="AX21" s="445"/>
      <c r="AY21" s="445"/>
      <c r="AZ21" s="445"/>
      <c r="BA21" s="445"/>
      <c r="BB21" s="446"/>
      <c r="BC21" s="444"/>
      <c r="BD21" s="445"/>
      <c r="BE21" s="447"/>
      <c r="BF21" s="1154"/>
      <c r="BG21" s="1155"/>
      <c r="BH21" s="1156"/>
      <c r="BI21" s="1157"/>
      <c r="BJ21" s="1158"/>
      <c r="BK21" s="1159"/>
      <c r="BL21" s="1159"/>
      <c r="BM21" s="1159"/>
      <c r="BN21" s="1160"/>
    </row>
    <row r="22" spans="2:66" ht="20.25" customHeight="1" x14ac:dyDescent="0.15">
      <c r="B22" s="1197"/>
      <c r="C22" s="1198"/>
      <c r="D22" s="1199"/>
      <c r="E22" s="1174"/>
      <c r="F22" s="1175"/>
      <c r="G22" s="1212"/>
      <c r="H22" s="1213"/>
      <c r="I22" s="431"/>
      <c r="J22" s="432">
        <f>G21</f>
        <v>0</v>
      </c>
      <c r="K22" s="431"/>
      <c r="L22" s="432">
        <f>M21</f>
        <v>0</v>
      </c>
      <c r="M22" s="1214"/>
      <c r="N22" s="1215"/>
      <c r="O22" s="1216"/>
      <c r="P22" s="1217"/>
      <c r="Q22" s="1217"/>
      <c r="R22" s="1213"/>
      <c r="S22" s="1148"/>
      <c r="T22" s="1149"/>
      <c r="U22" s="1149"/>
      <c r="V22" s="1149"/>
      <c r="W22" s="1150"/>
      <c r="X22" s="433" t="s">
        <v>976</v>
      </c>
      <c r="Y22" s="434"/>
      <c r="Z22" s="435"/>
      <c r="AA22" s="436" t="str">
        <f>IF(AA21="","",VLOOKUP(AA21,勤務形態一覧表_シフト記号表!$C$6:$L$47,10,FALSE))</f>
        <v/>
      </c>
      <c r="AB22" s="437" t="str">
        <f>IF(AB21="","",VLOOKUP(AB21,勤務形態一覧表_シフト記号表!$C$6:$L$47,10,FALSE))</f>
        <v/>
      </c>
      <c r="AC22" s="437" t="str">
        <f>IF(AC21="","",VLOOKUP(AC21,勤務形態一覧表_シフト記号表!$C$6:$L$47,10,FALSE))</f>
        <v/>
      </c>
      <c r="AD22" s="437" t="str">
        <f>IF(AD21="","",VLOOKUP(AD21,勤務形態一覧表_シフト記号表!$C$6:$L$47,10,FALSE))</f>
        <v/>
      </c>
      <c r="AE22" s="437" t="str">
        <f>IF(AE21="","",VLOOKUP(AE21,勤務形態一覧表_シフト記号表!$C$6:$L$47,10,FALSE))</f>
        <v/>
      </c>
      <c r="AF22" s="437" t="str">
        <f>IF(AF21="","",VLOOKUP(AF21,勤務形態一覧表_シフト記号表!$C$6:$L$47,10,FALSE))</f>
        <v/>
      </c>
      <c r="AG22" s="438" t="str">
        <f>IF(AG21="","",VLOOKUP(AG21,勤務形態一覧表_シフト記号表!$C$6:$L$47,10,FALSE))</f>
        <v/>
      </c>
      <c r="AH22" s="436" t="str">
        <f>IF(AH21="","",VLOOKUP(AH21,勤務形態一覧表_シフト記号表!$C$6:$L$47,10,FALSE))</f>
        <v/>
      </c>
      <c r="AI22" s="437" t="str">
        <f>IF(AI21="","",VLOOKUP(AI21,勤務形態一覧表_シフト記号表!$C$6:$L$47,10,FALSE))</f>
        <v/>
      </c>
      <c r="AJ22" s="437" t="str">
        <f>IF(AJ21="","",VLOOKUP(AJ21,勤務形態一覧表_シフト記号表!$C$6:$L$47,10,FALSE))</f>
        <v/>
      </c>
      <c r="AK22" s="437" t="str">
        <f>IF(AK21="","",VLOOKUP(AK21,勤務形態一覧表_シフト記号表!$C$6:$L$47,10,FALSE))</f>
        <v/>
      </c>
      <c r="AL22" s="437" t="str">
        <f>IF(AL21="","",VLOOKUP(AL21,勤務形態一覧表_シフト記号表!$C$6:$L$47,10,FALSE))</f>
        <v/>
      </c>
      <c r="AM22" s="437" t="str">
        <f>IF(AM21="","",VLOOKUP(AM21,勤務形態一覧表_シフト記号表!$C$6:$L$47,10,FALSE))</f>
        <v/>
      </c>
      <c r="AN22" s="438" t="str">
        <f>IF(AN21="","",VLOOKUP(AN21,勤務形態一覧表_シフト記号表!$C$6:$L$47,10,FALSE))</f>
        <v/>
      </c>
      <c r="AO22" s="436" t="str">
        <f>IF(AO21="","",VLOOKUP(AO21,勤務形態一覧表_シフト記号表!$C$6:$L$47,10,FALSE))</f>
        <v/>
      </c>
      <c r="AP22" s="437" t="str">
        <f>IF(AP21="","",VLOOKUP(AP21,勤務形態一覧表_シフト記号表!$C$6:$L$47,10,FALSE))</f>
        <v/>
      </c>
      <c r="AQ22" s="437" t="str">
        <f>IF(AQ21="","",VLOOKUP(AQ21,勤務形態一覧表_シフト記号表!$C$6:$L$47,10,FALSE))</f>
        <v/>
      </c>
      <c r="AR22" s="437" t="str">
        <f>IF(AR21="","",VLOOKUP(AR21,勤務形態一覧表_シフト記号表!$C$6:$L$47,10,FALSE))</f>
        <v/>
      </c>
      <c r="AS22" s="437" t="str">
        <f>IF(AS21="","",VLOOKUP(AS21,勤務形態一覧表_シフト記号表!$C$6:$L$47,10,FALSE))</f>
        <v/>
      </c>
      <c r="AT22" s="437" t="str">
        <f>IF(AT21="","",VLOOKUP(AT21,勤務形態一覧表_シフト記号表!$C$6:$L$47,10,FALSE))</f>
        <v/>
      </c>
      <c r="AU22" s="438" t="str">
        <f>IF(AU21="","",VLOOKUP(AU21,勤務形態一覧表_シフト記号表!$C$6:$L$47,10,FALSE))</f>
        <v/>
      </c>
      <c r="AV22" s="436" t="str">
        <f>IF(AV21="","",VLOOKUP(AV21,勤務形態一覧表_シフト記号表!$C$6:$L$47,10,FALSE))</f>
        <v/>
      </c>
      <c r="AW22" s="437" t="str">
        <f>IF(AW21="","",VLOOKUP(AW21,勤務形態一覧表_シフト記号表!$C$6:$L$47,10,FALSE))</f>
        <v/>
      </c>
      <c r="AX22" s="437" t="str">
        <f>IF(AX21="","",VLOOKUP(AX21,勤務形態一覧表_シフト記号表!$C$6:$L$47,10,FALSE))</f>
        <v/>
      </c>
      <c r="AY22" s="437" t="str">
        <f>IF(AY21="","",VLOOKUP(AY21,勤務形態一覧表_シフト記号表!$C$6:$L$47,10,FALSE))</f>
        <v/>
      </c>
      <c r="AZ22" s="437" t="str">
        <f>IF(AZ21="","",VLOOKUP(AZ21,勤務形態一覧表_シフト記号表!$C$6:$L$47,10,FALSE))</f>
        <v/>
      </c>
      <c r="BA22" s="437" t="str">
        <f>IF(BA21="","",VLOOKUP(BA21,勤務形態一覧表_シフト記号表!$C$6:$L$47,10,FALSE))</f>
        <v/>
      </c>
      <c r="BB22" s="438" t="str">
        <f>IF(BB21="","",VLOOKUP(BB21,勤務形態一覧表_シフト記号表!$C$6:$L$47,10,FALSE))</f>
        <v/>
      </c>
      <c r="BC22" s="436" t="str">
        <f>IF(BC21="","",VLOOKUP(BC21,勤務形態一覧表_シフト記号表!$C$6:$L$47,10,FALSE))</f>
        <v/>
      </c>
      <c r="BD22" s="437" t="str">
        <f>IF(BD21="","",VLOOKUP(BD21,勤務形態一覧表_シフト記号表!$C$6:$L$47,10,FALSE))</f>
        <v/>
      </c>
      <c r="BE22" s="437" t="str">
        <f>IF(BE21="","",VLOOKUP(BE21,勤務形態一覧表_シフト記号表!$C$6:$L$47,10,FALSE))</f>
        <v/>
      </c>
      <c r="BF22" s="1209">
        <f>IF($BI$3="４週",SUM(AA22:BB22),IF($BI$3="暦月",SUM(AA22:BE22),""))</f>
        <v>0</v>
      </c>
      <c r="BG22" s="1210"/>
      <c r="BH22" s="1211">
        <f>IF($BI$3="４週",BF22/4,IF($BI$3="暦月",(BF22/($BI$8/7)),""))</f>
        <v>0</v>
      </c>
      <c r="BI22" s="1210"/>
      <c r="BJ22" s="1206"/>
      <c r="BK22" s="1207"/>
      <c r="BL22" s="1207"/>
      <c r="BM22" s="1207"/>
      <c r="BN22" s="1208"/>
    </row>
    <row r="23" spans="2:66" ht="20.25" customHeight="1" x14ac:dyDescent="0.15">
      <c r="B23" s="1169">
        <f>B21+1</f>
        <v>4</v>
      </c>
      <c r="C23" s="1171"/>
      <c r="D23" s="1173"/>
      <c r="E23" s="1174"/>
      <c r="F23" s="1175"/>
      <c r="G23" s="1179"/>
      <c r="H23" s="1180"/>
      <c r="I23" s="431"/>
      <c r="J23" s="432"/>
      <c r="K23" s="431"/>
      <c r="L23" s="432"/>
      <c r="M23" s="1183"/>
      <c r="N23" s="1184"/>
      <c r="O23" s="1187"/>
      <c r="P23" s="1188"/>
      <c r="Q23" s="1188"/>
      <c r="R23" s="1180"/>
      <c r="S23" s="1148"/>
      <c r="T23" s="1149"/>
      <c r="U23" s="1149"/>
      <c r="V23" s="1149"/>
      <c r="W23" s="1150"/>
      <c r="X23" s="441" t="s">
        <v>975</v>
      </c>
      <c r="Y23" s="442"/>
      <c r="Z23" s="443"/>
      <c r="AA23" s="444"/>
      <c r="AB23" s="445"/>
      <c r="AC23" s="445"/>
      <c r="AD23" s="445"/>
      <c r="AE23" s="445"/>
      <c r="AF23" s="445"/>
      <c r="AG23" s="446"/>
      <c r="AH23" s="444"/>
      <c r="AI23" s="445"/>
      <c r="AJ23" s="445"/>
      <c r="AK23" s="445"/>
      <c r="AL23" s="445"/>
      <c r="AM23" s="445"/>
      <c r="AN23" s="446"/>
      <c r="AO23" s="444"/>
      <c r="AP23" s="445"/>
      <c r="AQ23" s="445"/>
      <c r="AR23" s="445"/>
      <c r="AS23" s="445"/>
      <c r="AT23" s="445"/>
      <c r="AU23" s="446"/>
      <c r="AV23" s="444"/>
      <c r="AW23" s="445"/>
      <c r="AX23" s="445"/>
      <c r="AY23" s="445"/>
      <c r="AZ23" s="445"/>
      <c r="BA23" s="445"/>
      <c r="BB23" s="446"/>
      <c r="BC23" s="444"/>
      <c r="BD23" s="445"/>
      <c r="BE23" s="447"/>
      <c r="BF23" s="1154"/>
      <c r="BG23" s="1155"/>
      <c r="BH23" s="1156"/>
      <c r="BI23" s="1157"/>
      <c r="BJ23" s="1158"/>
      <c r="BK23" s="1159"/>
      <c r="BL23" s="1159"/>
      <c r="BM23" s="1159"/>
      <c r="BN23" s="1160"/>
    </row>
    <row r="24" spans="2:66" ht="20.25" customHeight="1" x14ac:dyDescent="0.15">
      <c r="B24" s="1197"/>
      <c r="C24" s="1198"/>
      <c r="D24" s="1199"/>
      <c r="E24" s="1174"/>
      <c r="F24" s="1175"/>
      <c r="G24" s="1212"/>
      <c r="H24" s="1213"/>
      <c r="I24" s="431"/>
      <c r="J24" s="432">
        <f>G23</f>
        <v>0</v>
      </c>
      <c r="K24" s="431"/>
      <c r="L24" s="432">
        <f>M23</f>
        <v>0</v>
      </c>
      <c r="M24" s="1214"/>
      <c r="N24" s="1215"/>
      <c r="O24" s="1216"/>
      <c r="P24" s="1217"/>
      <c r="Q24" s="1217"/>
      <c r="R24" s="1213"/>
      <c r="S24" s="1148"/>
      <c r="T24" s="1149"/>
      <c r="U24" s="1149"/>
      <c r="V24" s="1149"/>
      <c r="W24" s="1150"/>
      <c r="X24" s="433" t="s">
        <v>976</v>
      </c>
      <c r="Y24" s="434"/>
      <c r="Z24" s="435"/>
      <c r="AA24" s="436" t="str">
        <f>IF(AA23="","",VLOOKUP(AA23,勤務形態一覧表_シフト記号表!$C$6:$L$47,10,FALSE))</f>
        <v/>
      </c>
      <c r="AB24" s="437" t="str">
        <f>IF(AB23="","",VLOOKUP(AB23,勤務形態一覧表_シフト記号表!$C$6:$L$47,10,FALSE))</f>
        <v/>
      </c>
      <c r="AC24" s="437" t="str">
        <f>IF(AC23="","",VLOOKUP(AC23,勤務形態一覧表_シフト記号表!$C$6:$L$47,10,FALSE))</f>
        <v/>
      </c>
      <c r="AD24" s="437" t="str">
        <f>IF(AD23="","",VLOOKUP(AD23,勤務形態一覧表_シフト記号表!$C$6:$L$47,10,FALSE))</f>
        <v/>
      </c>
      <c r="AE24" s="437" t="str">
        <f>IF(AE23="","",VLOOKUP(AE23,勤務形態一覧表_シフト記号表!$C$6:$L$47,10,FALSE))</f>
        <v/>
      </c>
      <c r="AF24" s="437" t="str">
        <f>IF(AF23="","",VLOOKUP(AF23,勤務形態一覧表_シフト記号表!$C$6:$L$47,10,FALSE))</f>
        <v/>
      </c>
      <c r="AG24" s="438" t="str">
        <f>IF(AG23="","",VLOOKUP(AG23,勤務形態一覧表_シフト記号表!$C$6:$L$47,10,FALSE))</f>
        <v/>
      </c>
      <c r="AH24" s="436" t="str">
        <f>IF(AH23="","",VLOOKUP(AH23,勤務形態一覧表_シフト記号表!$C$6:$L$47,10,FALSE))</f>
        <v/>
      </c>
      <c r="AI24" s="437" t="str">
        <f>IF(AI23="","",VLOOKUP(AI23,勤務形態一覧表_シフト記号表!$C$6:$L$47,10,FALSE))</f>
        <v/>
      </c>
      <c r="AJ24" s="437" t="str">
        <f>IF(AJ23="","",VLOOKUP(AJ23,勤務形態一覧表_シフト記号表!$C$6:$L$47,10,FALSE))</f>
        <v/>
      </c>
      <c r="AK24" s="437" t="str">
        <f>IF(AK23="","",VLOOKUP(AK23,勤務形態一覧表_シフト記号表!$C$6:$L$47,10,FALSE))</f>
        <v/>
      </c>
      <c r="AL24" s="437" t="str">
        <f>IF(AL23="","",VLOOKUP(AL23,勤務形態一覧表_シフト記号表!$C$6:$L$47,10,FALSE))</f>
        <v/>
      </c>
      <c r="AM24" s="437" t="str">
        <f>IF(AM23="","",VLOOKUP(AM23,勤務形態一覧表_シフト記号表!$C$6:$L$47,10,FALSE))</f>
        <v/>
      </c>
      <c r="AN24" s="438" t="str">
        <f>IF(AN23="","",VLOOKUP(AN23,勤務形態一覧表_シフト記号表!$C$6:$L$47,10,FALSE))</f>
        <v/>
      </c>
      <c r="AO24" s="436" t="str">
        <f>IF(AO23="","",VLOOKUP(AO23,勤務形態一覧表_シフト記号表!$C$6:$L$47,10,FALSE))</f>
        <v/>
      </c>
      <c r="AP24" s="437" t="str">
        <f>IF(AP23="","",VLOOKUP(AP23,勤務形態一覧表_シフト記号表!$C$6:$L$47,10,FALSE))</f>
        <v/>
      </c>
      <c r="AQ24" s="437" t="str">
        <f>IF(AQ23="","",VLOOKUP(AQ23,勤務形態一覧表_シフト記号表!$C$6:$L$47,10,FALSE))</f>
        <v/>
      </c>
      <c r="AR24" s="437" t="str">
        <f>IF(AR23="","",VLOOKUP(AR23,勤務形態一覧表_シフト記号表!$C$6:$L$47,10,FALSE))</f>
        <v/>
      </c>
      <c r="AS24" s="437" t="str">
        <f>IF(AS23="","",VLOOKUP(AS23,勤務形態一覧表_シフト記号表!$C$6:$L$47,10,FALSE))</f>
        <v/>
      </c>
      <c r="AT24" s="437" t="str">
        <f>IF(AT23="","",VLOOKUP(AT23,勤務形態一覧表_シフト記号表!$C$6:$L$47,10,FALSE))</f>
        <v/>
      </c>
      <c r="AU24" s="438" t="str">
        <f>IF(AU23="","",VLOOKUP(AU23,勤務形態一覧表_シフト記号表!$C$6:$L$47,10,FALSE))</f>
        <v/>
      </c>
      <c r="AV24" s="436" t="str">
        <f>IF(AV23="","",VLOOKUP(AV23,勤務形態一覧表_シフト記号表!$C$6:$L$47,10,FALSE))</f>
        <v/>
      </c>
      <c r="AW24" s="437" t="str">
        <f>IF(AW23="","",VLOOKUP(AW23,勤務形態一覧表_シフト記号表!$C$6:$L$47,10,FALSE))</f>
        <v/>
      </c>
      <c r="AX24" s="437" t="str">
        <f>IF(AX23="","",VLOOKUP(AX23,勤務形態一覧表_シフト記号表!$C$6:$L$47,10,FALSE))</f>
        <v/>
      </c>
      <c r="AY24" s="437" t="str">
        <f>IF(AY23="","",VLOOKUP(AY23,勤務形態一覧表_シフト記号表!$C$6:$L$47,10,FALSE))</f>
        <v/>
      </c>
      <c r="AZ24" s="437" t="str">
        <f>IF(AZ23="","",VLOOKUP(AZ23,勤務形態一覧表_シフト記号表!$C$6:$L$47,10,FALSE))</f>
        <v/>
      </c>
      <c r="BA24" s="437" t="str">
        <f>IF(BA23="","",VLOOKUP(BA23,勤務形態一覧表_シフト記号表!$C$6:$L$47,10,FALSE))</f>
        <v/>
      </c>
      <c r="BB24" s="438" t="str">
        <f>IF(BB23="","",VLOOKUP(BB23,勤務形態一覧表_シフト記号表!$C$6:$L$47,10,FALSE))</f>
        <v/>
      </c>
      <c r="BC24" s="436" t="str">
        <f>IF(BC23="","",VLOOKUP(BC23,勤務形態一覧表_シフト記号表!$C$6:$L$47,10,FALSE))</f>
        <v/>
      </c>
      <c r="BD24" s="437" t="str">
        <f>IF(BD23="","",VLOOKUP(BD23,勤務形態一覧表_シフト記号表!$C$6:$L$47,10,FALSE))</f>
        <v/>
      </c>
      <c r="BE24" s="437" t="str">
        <f>IF(BE23="","",VLOOKUP(BE23,勤務形態一覧表_シフト記号表!$C$6:$L$47,10,FALSE))</f>
        <v/>
      </c>
      <c r="BF24" s="1209">
        <f>IF($BI$3="４週",SUM(AA24:BB24),IF($BI$3="暦月",SUM(AA24:BE24),""))</f>
        <v>0</v>
      </c>
      <c r="BG24" s="1210"/>
      <c r="BH24" s="1211">
        <f>IF($BI$3="４週",BF24/4,IF($BI$3="暦月",(BF24/($BI$8/7)),""))</f>
        <v>0</v>
      </c>
      <c r="BI24" s="1210"/>
      <c r="BJ24" s="1206"/>
      <c r="BK24" s="1207"/>
      <c r="BL24" s="1207"/>
      <c r="BM24" s="1207"/>
      <c r="BN24" s="1208"/>
    </row>
    <row r="25" spans="2:66" ht="20.25" customHeight="1" x14ac:dyDescent="0.15">
      <c r="B25" s="1169">
        <f>B23+1</f>
        <v>5</v>
      </c>
      <c r="C25" s="1171"/>
      <c r="D25" s="1173"/>
      <c r="E25" s="1174"/>
      <c r="F25" s="1175"/>
      <c r="G25" s="1179"/>
      <c r="H25" s="1180"/>
      <c r="I25" s="431"/>
      <c r="J25" s="432"/>
      <c r="K25" s="431"/>
      <c r="L25" s="432"/>
      <c r="M25" s="1183"/>
      <c r="N25" s="1184"/>
      <c r="O25" s="1187"/>
      <c r="P25" s="1188"/>
      <c r="Q25" s="1188"/>
      <c r="R25" s="1180"/>
      <c r="S25" s="1148"/>
      <c r="T25" s="1149"/>
      <c r="U25" s="1149"/>
      <c r="V25" s="1149"/>
      <c r="W25" s="1150"/>
      <c r="X25" s="441" t="s">
        <v>975</v>
      </c>
      <c r="Y25" s="442"/>
      <c r="Z25" s="443"/>
      <c r="AA25" s="444"/>
      <c r="AB25" s="445"/>
      <c r="AC25" s="445"/>
      <c r="AD25" s="445"/>
      <c r="AE25" s="445"/>
      <c r="AF25" s="445"/>
      <c r="AG25" s="446"/>
      <c r="AH25" s="444"/>
      <c r="AI25" s="445"/>
      <c r="AJ25" s="445"/>
      <c r="AK25" s="445"/>
      <c r="AL25" s="445"/>
      <c r="AM25" s="445"/>
      <c r="AN25" s="446"/>
      <c r="AO25" s="444"/>
      <c r="AP25" s="445"/>
      <c r="AQ25" s="445"/>
      <c r="AR25" s="445"/>
      <c r="AS25" s="445"/>
      <c r="AT25" s="445"/>
      <c r="AU25" s="446"/>
      <c r="AV25" s="444"/>
      <c r="AW25" s="445"/>
      <c r="AX25" s="445"/>
      <c r="AY25" s="445"/>
      <c r="AZ25" s="445"/>
      <c r="BA25" s="445"/>
      <c r="BB25" s="446"/>
      <c r="BC25" s="444"/>
      <c r="BD25" s="445"/>
      <c r="BE25" s="447"/>
      <c r="BF25" s="1154"/>
      <c r="BG25" s="1155"/>
      <c r="BH25" s="1156"/>
      <c r="BI25" s="1157"/>
      <c r="BJ25" s="1158"/>
      <c r="BK25" s="1159"/>
      <c r="BL25" s="1159"/>
      <c r="BM25" s="1159"/>
      <c r="BN25" s="1160"/>
    </row>
    <row r="26" spans="2:66" ht="20.25" customHeight="1" x14ac:dyDescent="0.15">
      <c r="B26" s="1197"/>
      <c r="C26" s="1198"/>
      <c r="D26" s="1199"/>
      <c r="E26" s="1174"/>
      <c r="F26" s="1175"/>
      <c r="G26" s="1212"/>
      <c r="H26" s="1213"/>
      <c r="I26" s="431"/>
      <c r="J26" s="432">
        <f>G25</f>
        <v>0</v>
      </c>
      <c r="K26" s="431"/>
      <c r="L26" s="432">
        <f>M25</f>
        <v>0</v>
      </c>
      <c r="M26" s="1214"/>
      <c r="N26" s="1215"/>
      <c r="O26" s="1216"/>
      <c r="P26" s="1217"/>
      <c r="Q26" s="1217"/>
      <c r="R26" s="1213"/>
      <c r="S26" s="1148"/>
      <c r="T26" s="1149"/>
      <c r="U26" s="1149"/>
      <c r="V26" s="1149"/>
      <c r="W26" s="1150"/>
      <c r="X26" s="448" t="s">
        <v>976</v>
      </c>
      <c r="Y26" s="449"/>
      <c r="Z26" s="450"/>
      <c r="AA26" s="436" t="str">
        <f>IF(AA25="","",VLOOKUP(AA25,勤務形態一覧表_シフト記号表!$C$6:$L$47,10,FALSE))</f>
        <v/>
      </c>
      <c r="AB26" s="437" t="str">
        <f>IF(AB25="","",VLOOKUP(AB25,勤務形態一覧表_シフト記号表!$C$6:$L$47,10,FALSE))</f>
        <v/>
      </c>
      <c r="AC26" s="437" t="str">
        <f>IF(AC25="","",VLOOKUP(AC25,勤務形態一覧表_シフト記号表!$C$6:$L$47,10,FALSE))</f>
        <v/>
      </c>
      <c r="AD26" s="437" t="str">
        <f>IF(AD25="","",VLOOKUP(AD25,勤務形態一覧表_シフト記号表!$C$6:$L$47,10,FALSE))</f>
        <v/>
      </c>
      <c r="AE26" s="437" t="str">
        <f>IF(AE25="","",VLOOKUP(AE25,勤務形態一覧表_シフト記号表!$C$6:$L$47,10,FALSE))</f>
        <v/>
      </c>
      <c r="AF26" s="437" t="str">
        <f>IF(AF25="","",VLOOKUP(AF25,勤務形態一覧表_シフト記号表!$C$6:$L$47,10,FALSE))</f>
        <v/>
      </c>
      <c r="AG26" s="438" t="str">
        <f>IF(AG25="","",VLOOKUP(AG25,勤務形態一覧表_シフト記号表!$C$6:$L$47,10,FALSE))</f>
        <v/>
      </c>
      <c r="AH26" s="436" t="str">
        <f>IF(AH25="","",VLOOKUP(AH25,勤務形態一覧表_シフト記号表!$C$6:$L$47,10,FALSE))</f>
        <v/>
      </c>
      <c r="AI26" s="437" t="str">
        <f>IF(AI25="","",VLOOKUP(AI25,勤務形態一覧表_シフト記号表!$C$6:$L$47,10,FALSE))</f>
        <v/>
      </c>
      <c r="AJ26" s="437" t="str">
        <f>IF(AJ25="","",VLOOKUP(AJ25,勤務形態一覧表_シフト記号表!$C$6:$L$47,10,FALSE))</f>
        <v/>
      </c>
      <c r="AK26" s="437" t="str">
        <f>IF(AK25="","",VLOOKUP(AK25,勤務形態一覧表_シフト記号表!$C$6:$L$47,10,FALSE))</f>
        <v/>
      </c>
      <c r="AL26" s="437" t="str">
        <f>IF(AL25="","",VLOOKUP(AL25,勤務形態一覧表_シフト記号表!$C$6:$L$47,10,FALSE))</f>
        <v/>
      </c>
      <c r="AM26" s="437" t="str">
        <f>IF(AM25="","",VLOOKUP(AM25,勤務形態一覧表_シフト記号表!$C$6:$L$47,10,FALSE))</f>
        <v/>
      </c>
      <c r="AN26" s="438" t="str">
        <f>IF(AN25="","",VLOOKUP(AN25,勤務形態一覧表_シフト記号表!$C$6:$L$47,10,FALSE))</f>
        <v/>
      </c>
      <c r="AO26" s="436" t="str">
        <f>IF(AO25="","",VLOOKUP(AO25,勤務形態一覧表_シフト記号表!$C$6:$L$47,10,FALSE))</f>
        <v/>
      </c>
      <c r="AP26" s="437" t="str">
        <f>IF(AP25="","",VLOOKUP(AP25,勤務形態一覧表_シフト記号表!$C$6:$L$47,10,FALSE))</f>
        <v/>
      </c>
      <c r="AQ26" s="437" t="str">
        <f>IF(AQ25="","",VLOOKUP(AQ25,勤務形態一覧表_シフト記号表!$C$6:$L$47,10,FALSE))</f>
        <v/>
      </c>
      <c r="AR26" s="437" t="str">
        <f>IF(AR25="","",VLOOKUP(AR25,勤務形態一覧表_シフト記号表!$C$6:$L$47,10,FALSE))</f>
        <v/>
      </c>
      <c r="AS26" s="437" t="str">
        <f>IF(AS25="","",VLOOKUP(AS25,勤務形態一覧表_シフト記号表!$C$6:$L$47,10,FALSE))</f>
        <v/>
      </c>
      <c r="AT26" s="437" t="str">
        <f>IF(AT25="","",VLOOKUP(AT25,勤務形態一覧表_シフト記号表!$C$6:$L$47,10,FALSE))</f>
        <v/>
      </c>
      <c r="AU26" s="438" t="str">
        <f>IF(AU25="","",VLOOKUP(AU25,勤務形態一覧表_シフト記号表!$C$6:$L$47,10,FALSE))</f>
        <v/>
      </c>
      <c r="AV26" s="436" t="str">
        <f>IF(AV25="","",VLOOKUP(AV25,勤務形態一覧表_シフト記号表!$C$6:$L$47,10,FALSE))</f>
        <v/>
      </c>
      <c r="AW26" s="437" t="str">
        <f>IF(AW25="","",VLOOKUP(AW25,勤務形態一覧表_シフト記号表!$C$6:$L$47,10,FALSE))</f>
        <v/>
      </c>
      <c r="AX26" s="437" t="str">
        <f>IF(AX25="","",VLOOKUP(AX25,勤務形態一覧表_シフト記号表!$C$6:$L$47,10,FALSE))</f>
        <v/>
      </c>
      <c r="AY26" s="437" t="str">
        <f>IF(AY25="","",VLOOKUP(AY25,勤務形態一覧表_シフト記号表!$C$6:$L$47,10,FALSE))</f>
        <v/>
      </c>
      <c r="AZ26" s="437" t="str">
        <f>IF(AZ25="","",VLOOKUP(AZ25,勤務形態一覧表_シフト記号表!$C$6:$L$47,10,FALSE))</f>
        <v/>
      </c>
      <c r="BA26" s="437" t="str">
        <f>IF(BA25="","",VLOOKUP(BA25,勤務形態一覧表_シフト記号表!$C$6:$L$47,10,FALSE))</f>
        <v/>
      </c>
      <c r="BB26" s="438" t="str">
        <f>IF(BB25="","",VLOOKUP(BB25,勤務形態一覧表_シフト記号表!$C$6:$L$47,10,FALSE))</f>
        <v/>
      </c>
      <c r="BC26" s="436" t="str">
        <f>IF(BC25="","",VLOOKUP(BC25,勤務形態一覧表_シフト記号表!$C$6:$L$47,10,FALSE))</f>
        <v/>
      </c>
      <c r="BD26" s="437" t="str">
        <f>IF(BD25="","",VLOOKUP(BD25,勤務形態一覧表_シフト記号表!$C$6:$L$47,10,FALSE))</f>
        <v/>
      </c>
      <c r="BE26" s="437" t="str">
        <f>IF(BE25="","",VLOOKUP(BE25,勤務形態一覧表_シフト記号表!$C$6:$L$47,10,FALSE))</f>
        <v/>
      </c>
      <c r="BF26" s="1209">
        <f>IF($BI$3="４週",SUM(AA26:BB26),IF($BI$3="暦月",SUM(AA26:BE26),""))</f>
        <v>0</v>
      </c>
      <c r="BG26" s="1210"/>
      <c r="BH26" s="1211">
        <f>IF($BI$3="４週",BF26/4,IF($BI$3="暦月",(BF26/($BI$8/7)),""))</f>
        <v>0</v>
      </c>
      <c r="BI26" s="1210"/>
      <c r="BJ26" s="1206"/>
      <c r="BK26" s="1207"/>
      <c r="BL26" s="1207"/>
      <c r="BM26" s="1207"/>
      <c r="BN26" s="1208"/>
    </row>
    <row r="27" spans="2:66" ht="20.25" customHeight="1" x14ac:dyDescent="0.15">
      <c r="B27" s="1169">
        <f>B25+1</f>
        <v>6</v>
      </c>
      <c r="C27" s="1171"/>
      <c r="D27" s="1173"/>
      <c r="E27" s="1174"/>
      <c r="F27" s="1175"/>
      <c r="G27" s="1179"/>
      <c r="H27" s="1180"/>
      <c r="I27" s="431"/>
      <c r="J27" s="432"/>
      <c r="K27" s="431"/>
      <c r="L27" s="432"/>
      <c r="M27" s="1183"/>
      <c r="N27" s="1184"/>
      <c r="O27" s="1187"/>
      <c r="P27" s="1188"/>
      <c r="Q27" s="1188"/>
      <c r="R27" s="1180"/>
      <c r="S27" s="1148"/>
      <c r="T27" s="1149"/>
      <c r="U27" s="1149"/>
      <c r="V27" s="1149"/>
      <c r="W27" s="1150"/>
      <c r="X27" s="451" t="s">
        <v>975</v>
      </c>
      <c r="Y27" s="452"/>
      <c r="Z27" s="453"/>
      <c r="AA27" s="444"/>
      <c r="AB27" s="445"/>
      <c r="AC27" s="445"/>
      <c r="AD27" s="445"/>
      <c r="AE27" s="445"/>
      <c r="AF27" s="445"/>
      <c r="AG27" s="446"/>
      <c r="AH27" s="444"/>
      <c r="AI27" s="445"/>
      <c r="AJ27" s="445"/>
      <c r="AK27" s="445"/>
      <c r="AL27" s="445"/>
      <c r="AM27" s="445"/>
      <c r="AN27" s="446"/>
      <c r="AO27" s="444"/>
      <c r="AP27" s="445"/>
      <c r="AQ27" s="445"/>
      <c r="AR27" s="445"/>
      <c r="AS27" s="445"/>
      <c r="AT27" s="445"/>
      <c r="AU27" s="446"/>
      <c r="AV27" s="444"/>
      <c r="AW27" s="445"/>
      <c r="AX27" s="445"/>
      <c r="AY27" s="445"/>
      <c r="AZ27" s="445"/>
      <c r="BA27" s="445"/>
      <c r="BB27" s="446"/>
      <c r="BC27" s="444"/>
      <c r="BD27" s="445"/>
      <c r="BE27" s="447"/>
      <c r="BF27" s="1154"/>
      <c r="BG27" s="1155"/>
      <c r="BH27" s="1156"/>
      <c r="BI27" s="1157"/>
      <c r="BJ27" s="1158"/>
      <c r="BK27" s="1159"/>
      <c r="BL27" s="1159"/>
      <c r="BM27" s="1159"/>
      <c r="BN27" s="1160"/>
    </row>
    <row r="28" spans="2:66" ht="20.25" customHeight="1" x14ac:dyDescent="0.15">
      <c r="B28" s="1197"/>
      <c r="C28" s="1198"/>
      <c r="D28" s="1199"/>
      <c r="E28" s="1174"/>
      <c r="F28" s="1175"/>
      <c r="G28" s="1212"/>
      <c r="H28" s="1213"/>
      <c r="I28" s="431"/>
      <c r="J28" s="432">
        <f>G27</f>
        <v>0</v>
      </c>
      <c r="K28" s="431"/>
      <c r="L28" s="432">
        <f>M27</f>
        <v>0</v>
      </c>
      <c r="M28" s="1214"/>
      <c r="N28" s="1215"/>
      <c r="O28" s="1216"/>
      <c r="P28" s="1217"/>
      <c r="Q28" s="1217"/>
      <c r="R28" s="1213"/>
      <c r="S28" s="1148"/>
      <c r="T28" s="1149"/>
      <c r="U28" s="1149"/>
      <c r="V28" s="1149"/>
      <c r="W28" s="1150"/>
      <c r="X28" s="433" t="s">
        <v>976</v>
      </c>
      <c r="Y28" s="434"/>
      <c r="Z28" s="435"/>
      <c r="AA28" s="436" t="str">
        <f>IF(AA27="","",VLOOKUP(AA27,勤務形態一覧表_シフト記号表!$C$6:$L$47,10,FALSE))</f>
        <v/>
      </c>
      <c r="AB28" s="437" t="str">
        <f>IF(AB27="","",VLOOKUP(AB27,勤務形態一覧表_シフト記号表!$C$6:$L$47,10,FALSE))</f>
        <v/>
      </c>
      <c r="AC28" s="437" t="str">
        <f>IF(AC27="","",VLOOKUP(AC27,勤務形態一覧表_シフト記号表!$C$6:$L$47,10,FALSE))</f>
        <v/>
      </c>
      <c r="AD28" s="437" t="str">
        <f>IF(AD27="","",VLOOKUP(AD27,勤務形態一覧表_シフト記号表!$C$6:$L$47,10,FALSE))</f>
        <v/>
      </c>
      <c r="AE28" s="437" t="str">
        <f>IF(AE27="","",VLOOKUP(AE27,勤務形態一覧表_シフト記号表!$C$6:$L$47,10,FALSE))</f>
        <v/>
      </c>
      <c r="AF28" s="437" t="str">
        <f>IF(AF27="","",VLOOKUP(AF27,勤務形態一覧表_シフト記号表!$C$6:$L$47,10,FALSE))</f>
        <v/>
      </c>
      <c r="AG28" s="438" t="str">
        <f>IF(AG27="","",VLOOKUP(AG27,勤務形態一覧表_シフト記号表!$C$6:$L$47,10,FALSE))</f>
        <v/>
      </c>
      <c r="AH28" s="436" t="str">
        <f>IF(AH27="","",VLOOKUP(AH27,勤務形態一覧表_シフト記号表!$C$6:$L$47,10,FALSE))</f>
        <v/>
      </c>
      <c r="AI28" s="437" t="str">
        <f>IF(AI27="","",VLOOKUP(AI27,勤務形態一覧表_シフト記号表!$C$6:$L$47,10,FALSE))</f>
        <v/>
      </c>
      <c r="AJ28" s="437" t="str">
        <f>IF(AJ27="","",VLOOKUP(AJ27,勤務形態一覧表_シフト記号表!$C$6:$L$47,10,FALSE))</f>
        <v/>
      </c>
      <c r="AK28" s="437" t="str">
        <f>IF(AK27="","",VLOOKUP(AK27,勤務形態一覧表_シフト記号表!$C$6:$L$47,10,FALSE))</f>
        <v/>
      </c>
      <c r="AL28" s="437" t="str">
        <f>IF(AL27="","",VLOOKUP(AL27,勤務形態一覧表_シフト記号表!$C$6:$L$47,10,FALSE))</f>
        <v/>
      </c>
      <c r="AM28" s="437" t="str">
        <f>IF(AM27="","",VLOOKUP(AM27,勤務形態一覧表_シフト記号表!$C$6:$L$47,10,FALSE))</f>
        <v/>
      </c>
      <c r="AN28" s="438" t="str">
        <f>IF(AN27="","",VLOOKUP(AN27,勤務形態一覧表_シフト記号表!$C$6:$L$47,10,FALSE))</f>
        <v/>
      </c>
      <c r="AO28" s="436" t="str">
        <f>IF(AO27="","",VLOOKUP(AO27,勤務形態一覧表_シフト記号表!$C$6:$L$47,10,FALSE))</f>
        <v/>
      </c>
      <c r="AP28" s="437" t="str">
        <f>IF(AP27="","",VLOOKUP(AP27,勤務形態一覧表_シフト記号表!$C$6:$L$47,10,FALSE))</f>
        <v/>
      </c>
      <c r="AQ28" s="437" t="str">
        <f>IF(AQ27="","",VLOOKUP(AQ27,勤務形態一覧表_シフト記号表!$C$6:$L$47,10,FALSE))</f>
        <v/>
      </c>
      <c r="AR28" s="437" t="str">
        <f>IF(AR27="","",VLOOKUP(AR27,勤務形態一覧表_シフト記号表!$C$6:$L$47,10,FALSE))</f>
        <v/>
      </c>
      <c r="AS28" s="437" t="str">
        <f>IF(AS27="","",VLOOKUP(AS27,勤務形態一覧表_シフト記号表!$C$6:$L$47,10,FALSE))</f>
        <v/>
      </c>
      <c r="AT28" s="437" t="str">
        <f>IF(AT27="","",VLOOKUP(AT27,勤務形態一覧表_シフト記号表!$C$6:$L$47,10,FALSE))</f>
        <v/>
      </c>
      <c r="AU28" s="438" t="str">
        <f>IF(AU27="","",VLOOKUP(AU27,勤務形態一覧表_シフト記号表!$C$6:$L$47,10,FALSE))</f>
        <v/>
      </c>
      <c r="AV28" s="436" t="str">
        <f>IF(AV27="","",VLOOKUP(AV27,勤務形態一覧表_シフト記号表!$C$6:$L$47,10,FALSE))</f>
        <v/>
      </c>
      <c r="AW28" s="437" t="str">
        <f>IF(AW27="","",VLOOKUP(AW27,勤務形態一覧表_シフト記号表!$C$6:$L$47,10,FALSE))</f>
        <v/>
      </c>
      <c r="AX28" s="437" t="str">
        <f>IF(AX27="","",VLOOKUP(AX27,勤務形態一覧表_シフト記号表!$C$6:$L$47,10,FALSE))</f>
        <v/>
      </c>
      <c r="AY28" s="437" t="str">
        <f>IF(AY27="","",VLOOKUP(AY27,勤務形態一覧表_シフト記号表!$C$6:$L$47,10,FALSE))</f>
        <v/>
      </c>
      <c r="AZ28" s="437" t="str">
        <f>IF(AZ27="","",VLOOKUP(AZ27,勤務形態一覧表_シフト記号表!$C$6:$L$47,10,FALSE))</f>
        <v/>
      </c>
      <c r="BA28" s="437" t="str">
        <f>IF(BA27="","",VLOOKUP(BA27,勤務形態一覧表_シフト記号表!$C$6:$L$47,10,FALSE))</f>
        <v/>
      </c>
      <c r="BB28" s="438" t="str">
        <f>IF(BB27="","",VLOOKUP(BB27,勤務形態一覧表_シフト記号表!$C$6:$L$47,10,FALSE))</f>
        <v/>
      </c>
      <c r="BC28" s="436" t="str">
        <f>IF(BC27="","",VLOOKUP(BC27,勤務形態一覧表_シフト記号表!$C$6:$L$47,10,FALSE))</f>
        <v/>
      </c>
      <c r="BD28" s="437" t="str">
        <f>IF(BD27="","",VLOOKUP(BD27,勤務形態一覧表_シフト記号表!$C$6:$L$47,10,FALSE))</f>
        <v/>
      </c>
      <c r="BE28" s="437" t="str">
        <f>IF(BE27="","",VLOOKUP(BE27,勤務形態一覧表_シフト記号表!$C$6:$L$47,10,FALSE))</f>
        <v/>
      </c>
      <c r="BF28" s="1209">
        <f>IF($BI$3="４週",SUM(AA28:BB28),IF($BI$3="暦月",SUM(AA28:BE28),""))</f>
        <v>0</v>
      </c>
      <c r="BG28" s="1210"/>
      <c r="BH28" s="1211">
        <f>IF($BI$3="４週",BF28/4,IF($BI$3="暦月",(BF28/($BI$8/7)),""))</f>
        <v>0</v>
      </c>
      <c r="BI28" s="1210"/>
      <c r="BJ28" s="1206"/>
      <c r="BK28" s="1207"/>
      <c r="BL28" s="1207"/>
      <c r="BM28" s="1207"/>
      <c r="BN28" s="1208"/>
    </row>
    <row r="29" spans="2:66" ht="20.25" customHeight="1" x14ac:dyDescent="0.15">
      <c r="B29" s="1169">
        <f>B27+1</f>
        <v>7</v>
      </c>
      <c r="C29" s="1171"/>
      <c r="D29" s="1173"/>
      <c r="E29" s="1174"/>
      <c r="F29" s="1175"/>
      <c r="G29" s="1179"/>
      <c r="H29" s="1180"/>
      <c r="I29" s="431"/>
      <c r="J29" s="432"/>
      <c r="K29" s="431"/>
      <c r="L29" s="432"/>
      <c r="M29" s="1183"/>
      <c r="N29" s="1184"/>
      <c r="O29" s="1187"/>
      <c r="P29" s="1188"/>
      <c r="Q29" s="1188"/>
      <c r="R29" s="1180"/>
      <c r="S29" s="1148"/>
      <c r="T29" s="1149"/>
      <c r="U29" s="1149"/>
      <c r="V29" s="1149"/>
      <c r="W29" s="1150"/>
      <c r="X29" s="441" t="s">
        <v>975</v>
      </c>
      <c r="Y29" s="442"/>
      <c r="Z29" s="443"/>
      <c r="AA29" s="444"/>
      <c r="AB29" s="445"/>
      <c r="AC29" s="445"/>
      <c r="AD29" s="445"/>
      <c r="AE29" s="445"/>
      <c r="AF29" s="445"/>
      <c r="AG29" s="446"/>
      <c r="AH29" s="444"/>
      <c r="AI29" s="445"/>
      <c r="AJ29" s="445"/>
      <c r="AK29" s="445"/>
      <c r="AL29" s="445"/>
      <c r="AM29" s="445"/>
      <c r="AN29" s="446"/>
      <c r="AO29" s="444"/>
      <c r="AP29" s="445"/>
      <c r="AQ29" s="445"/>
      <c r="AR29" s="445"/>
      <c r="AS29" s="445"/>
      <c r="AT29" s="445"/>
      <c r="AU29" s="446"/>
      <c r="AV29" s="444"/>
      <c r="AW29" s="445"/>
      <c r="AX29" s="445"/>
      <c r="AY29" s="445"/>
      <c r="AZ29" s="445"/>
      <c r="BA29" s="445"/>
      <c r="BB29" s="446"/>
      <c r="BC29" s="444"/>
      <c r="BD29" s="445"/>
      <c r="BE29" s="447"/>
      <c r="BF29" s="1154"/>
      <c r="BG29" s="1155"/>
      <c r="BH29" s="1156"/>
      <c r="BI29" s="1157"/>
      <c r="BJ29" s="1158"/>
      <c r="BK29" s="1159"/>
      <c r="BL29" s="1159"/>
      <c r="BM29" s="1159"/>
      <c r="BN29" s="1160"/>
    </row>
    <row r="30" spans="2:66" ht="20.25" customHeight="1" x14ac:dyDescent="0.15">
      <c r="B30" s="1197"/>
      <c r="C30" s="1198"/>
      <c r="D30" s="1199"/>
      <c r="E30" s="1174"/>
      <c r="F30" s="1175"/>
      <c r="G30" s="1212"/>
      <c r="H30" s="1213"/>
      <c r="I30" s="431"/>
      <c r="J30" s="432">
        <f>G29</f>
        <v>0</v>
      </c>
      <c r="K30" s="431"/>
      <c r="L30" s="432">
        <f>M29</f>
        <v>0</v>
      </c>
      <c r="M30" s="1214"/>
      <c r="N30" s="1215"/>
      <c r="O30" s="1216"/>
      <c r="P30" s="1217"/>
      <c r="Q30" s="1217"/>
      <c r="R30" s="1213"/>
      <c r="S30" s="1148"/>
      <c r="T30" s="1149"/>
      <c r="U30" s="1149"/>
      <c r="V30" s="1149"/>
      <c r="W30" s="1150"/>
      <c r="X30" s="433" t="s">
        <v>976</v>
      </c>
      <c r="Y30" s="434"/>
      <c r="Z30" s="435"/>
      <c r="AA30" s="436" t="str">
        <f>IF(AA29="","",VLOOKUP(AA29,勤務形態一覧表_シフト記号表!$C$6:$L$47,10,FALSE))</f>
        <v/>
      </c>
      <c r="AB30" s="437" t="str">
        <f>IF(AB29="","",VLOOKUP(AB29,勤務形態一覧表_シフト記号表!$C$6:$L$47,10,FALSE))</f>
        <v/>
      </c>
      <c r="AC30" s="437" t="str">
        <f>IF(AC29="","",VLOOKUP(AC29,勤務形態一覧表_シフト記号表!$C$6:$L$47,10,FALSE))</f>
        <v/>
      </c>
      <c r="AD30" s="437" t="str">
        <f>IF(AD29="","",VLOOKUP(AD29,勤務形態一覧表_シフト記号表!$C$6:$L$47,10,FALSE))</f>
        <v/>
      </c>
      <c r="AE30" s="437" t="str">
        <f>IF(AE29="","",VLOOKUP(AE29,勤務形態一覧表_シフト記号表!$C$6:$L$47,10,FALSE))</f>
        <v/>
      </c>
      <c r="AF30" s="437" t="str">
        <f>IF(AF29="","",VLOOKUP(AF29,勤務形態一覧表_シフト記号表!$C$6:$L$47,10,FALSE))</f>
        <v/>
      </c>
      <c r="AG30" s="438" t="str">
        <f>IF(AG29="","",VLOOKUP(AG29,勤務形態一覧表_シフト記号表!$C$6:$L$47,10,FALSE))</f>
        <v/>
      </c>
      <c r="AH30" s="436" t="str">
        <f>IF(AH29="","",VLOOKUP(AH29,勤務形態一覧表_シフト記号表!$C$6:$L$47,10,FALSE))</f>
        <v/>
      </c>
      <c r="AI30" s="437" t="str">
        <f>IF(AI29="","",VLOOKUP(AI29,勤務形態一覧表_シフト記号表!$C$6:$L$47,10,FALSE))</f>
        <v/>
      </c>
      <c r="AJ30" s="437" t="str">
        <f>IF(AJ29="","",VLOOKUP(AJ29,勤務形態一覧表_シフト記号表!$C$6:$L$47,10,FALSE))</f>
        <v/>
      </c>
      <c r="AK30" s="437" t="str">
        <f>IF(AK29="","",VLOOKUP(AK29,勤務形態一覧表_シフト記号表!$C$6:$L$47,10,FALSE))</f>
        <v/>
      </c>
      <c r="AL30" s="437" t="str">
        <f>IF(AL29="","",VLOOKUP(AL29,勤務形態一覧表_シフト記号表!$C$6:$L$47,10,FALSE))</f>
        <v/>
      </c>
      <c r="AM30" s="437" t="str">
        <f>IF(AM29="","",VLOOKUP(AM29,勤務形態一覧表_シフト記号表!$C$6:$L$47,10,FALSE))</f>
        <v/>
      </c>
      <c r="AN30" s="438" t="str">
        <f>IF(AN29="","",VLOOKUP(AN29,勤務形態一覧表_シフト記号表!$C$6:$L$47,10,FALSE))</f>
        <v/>
      </c>
      <c r="AO30" s="436" t="str">
        <f>IF(AO29="","",VLOOKUP(AO29,勤務形態一覧表_シフト記号表!$C$6:$L$47,10,FALSE))</f>
        <v/>
      </c>
      <c r="AP30" s="437" t="str">
        <f>IF(AP29="","",VLOOKUP(AP29,勤務形態一覧表_シフト記号表!$C$6:$L$47,10,FALSE))</f>
        <v/>
      </c>
      <c r="AQ30" s="437" t="str">
        <f>IF(AQ29="","",VLOOKUP(AQ29,勤務形態一覧表_シフト記号表!$C$6:$L$47,10,FALSE))</f>
        <v/>
      </c>
      <c r="AR30" s="437" t="str">
        <f>IF(AR29="","",VLOOKUP(AR29,勤務形態一覧表_シフト記号表!$C$6:$L$47,10,FALSE))</f>
        <v/>
      </c>
      <c r="AS30" s="437" t="str">
        <f>IF(AS29="","",VLOOKUP(AS29,勤務形態一覧表_シフト記号表!$C$6:$L$47,10,FALSE))</f>
        <v/>
      </c>
      <c r="AT30" s="437" t="str">
        <f>IF(AT29="","",VLOOKUP(AT29,勤務形態一覧表_シフト記号表!$C$6:$L$47,10,FALSE))</f>
        <v/>
      </c>
      <c r="AU30" s="438" t="str">
        <f>IF(AU29="","",VLOOKUP(AU29,勤務形態一覧表_シフト記号表!$C$6:$L$47,10,FALSE))</f>
        <v/>
      </c>
      <c r="AV30" s="436" t="str">
        <f>IF(AV29="","",VLOOKUP(AV29,勤務形態一覧表_シフト記号表!$C$6:$L$47,10,FALSE))</f>
        <v/>
      </c>
      <c r="AW30" s="437" t="str">
        <f>IF(AW29="","",VLOOKUP(AW29,勤務形態一覧表_シフト記号表!$C$6:$L$47,10,FALSE))</f>
        <v/>
      </c>
      <c r="AX30" s="437" t="str">
        <f>IF(AX29="","",VLOOKUP(AX29,勤務形態一覧表_シフト記号表!$C$6:$L$47,10,FALSE))</f>
        <v/>
      </c>
      <c r="AY30" s="437" t="str">
        <f>IF(AY29="","",VLOOKUP(AY29,勤務形態一覧表_シフト記号表!$C$6:$L$47,10,FALSE))</f>
        <v/>
      </c>
      <c r="AZ30" s="437" t="str">
        <f>IF(AZ29="","",VLOOKUP(AZ29,勤務形態一覧表_シフト記号表!$C$6:$L$47,10,FALSE))</f>
        <v/>
      </c>
      <c r="BA30" s="437" t="str">
        <f>IF(BA29="","",VLOOKUP(BA29,勤務形態一覧表_シフト記号表!$C$6:$L$47,10,FALSE))</f>
        <v/>
      </c>
      <c r="BB30" s="438" t="str">
        <f>IF(BB29="","",VLOOKUP(BB29,勤務形態一覧表_シフト記号表!$C$6:$L$47,10,FALSE))</f>
        <v/>
      </c>
      <c r="BC30" s="436" t="str">
        <f>IF(BC29="","",VLOOKUP(BC29,勤務形態一覧表_シフト記号表!$C$6:$L$47,10,FALSE))</f>
        <v/>
      </c>
      <c r="BD30" s="437" t="str">
        <f>IF(BD29="","",VLOOKUP(BD29,勤務形態一覧表_シフト記号表!$C$6:$L$47,10,FALSE))</f>
        <v/>
      </c>
      <c r="BE30" s="437" t="str">
        <f>IF(BE29="","",VLOOKUP(BE29,勤務形態一覧表_シフト記号表!$C$6:$L$47,10,FALSE))</f>
        <v/>
      </c>
      <c r="BF30" s="1209">
        <f>IF($BI$3="４週",SUM(AA30:BB30),IF($BI$3="暦月",SUM(AA30:BE30),""))</f>
        <v>0</v>
      </c>
      <c r="BG30" s="1210"/>
      <c r="BH30" s="1211">
        <f>IF($BI$3="４週",BF30/4,IF($BI$3="暦月",(BF30/($BI$8/7)),""))</f>
        <v>0</v>
      </c>
      <c r="BI30" s="1210"/>
      <c r="BJ30" s="1206"/>
      <c r="BK30" s="1207"/>
      <c r="BL30" s="1207"/>
      <c r="BM30" s="1207"/>
      <c r="BN30" s="1208"/>
    </row>
    <row r="31" spans="2:66" ht="20.25" customHeight="1" x14ac:dyDescent="0.15">
      <c r="B31" s="1169">
        <f>B29+1</f>
        <v>8</v>
      </c>
      <c r="C31" s="1171"/>
      <c r="D31" s="1173"/>
      <c r="E31" s="1174"/>
      <c r="F31" s="1175"/>
      <c r="G31" s="1179"/>
      <c r="H31" s="1180"/>
      <c r="I31" s="431"/>
      <c r="J31" s="432"/>
      <c r="K31" s="431"/>
      <c r="L31" s="432"/>
      <c r="M31" s="1183"/>
      <c r="N31" s="1184"/>
      <c r="O31" s="1187"/>
      <c r="P31" s="1188"/>
      <c r="Q31" s="1188"/>
      <c r="R31" s="1180"/>
      <c r="S31" s="1148"/>
      <c r="T31" s="1149"/>
      <c r="U31" s="1149"/>
      <c r="V31" s="1149"/>
      <c r="W31" s="1150"/>
      <c r="X31" s="441" t="s">
        <v>975</v>
      </c>
      <c r="Y31" s="442"/>
      <c r="Z31" s="443"/>
      <c r="AA31" s="444"/>
      <c r="AB31" s="445"/>
      <c r="AC31" s="445"/>
      <c r="AD31" s="445"/>
      <c r="AE31" s="445"/>
      <c r="AF31" s="445"/>
      <c r="AG31" s="446"/>
      <c r="AH31" s="444"/>
      <c r="AI31" s="445"/>
      <c r="AJ31" s="445"/>
      <c r="AK31" s="445"/>
      <c r="AL31" s="445"/>
      <c r="AM31" s="445"/>
      <c r="AN31" s="446"/>
      <c r="AO31" s="444"/>
      <c r="AP31" s="445"/>
      <c r="AQ31" s="445"/>
      <c r="AR31" s="445"/>
      <c r="AS31" s="445"/>
      <c r="AT31" s="445"/>
      <c r="AU31" s="446"/>
      <c r="AV31" s="444"/>
      <c r="AW31" s="445"/>
      <c r="AX31" s="445"/>
      <c r="AY31" s="445"/>
      <c r="AZ31" s="445"/>
      <c r="BA31" s="445"/>
      <c r="BB31" s="446"/>
      <c r="BC31" s="444"/>
      <c r="BD31" s="445"/>
      <c r="BE31" s="447"/>
      <c r="BF31" s="1154"/>
      <c r="BG31" s="1155"/>
      <c r="BH31" s="1156"/>
      <c r="BI31" s="1157"/>
      <c r="BJ31" s="1158"/>
      <c r="BK31" s="1159"/>
      <c r="BL31" s="1159"/>
      <c r="BM31" s="1159"/>
      <c r="BN31" s="1160"/>
    </row>
    <row r="32" spans="2:66" ht="20.25" customHeight="1" x14ac:dyDescent="0.15">
      <c r="B32" s="1197"/>
      <c r="C32" s="1198"/>
      <c r="D32" s="1199"/>
      <c r="E32" s="1174"/>
      <c r="F32" s="1175"/>
      <c r="G32" s="1212"/>
      <c r="H32" s="1213"/>
      <c r="I32" s="431"/>
      <c r="J32" s="432">
        <f>G31</f>
        <v>0</v>
      </c>
      <c r="K32" s="431"/>
      <c r="L32" s="432">
        <f>M31</f>
        <v>0</v>
      </c>
      <c r="M32" s="1214"/>
      <c r="N32" s="1215"/>
      <c r="O32" s="1216"/>
      <c r="P32" s="1217"/>
      <c r="Q32" s="1217"/>
      <c r="R32" s="1213"/>
      <c r="S32" s="1148"/>
      <c r="T32" s="1149"/>
      <c r="U32" s="1149"/>
      <c r="V32" s="1149"/>
      <c r="W32" s="1150"/>
      <c r="X32" s="433" t="s">
        <v>976</v>
      </c>
      <c r="Y32" s="434"/>
      <c r="Z32" s="435"/>
      <c r="AA32" s="436" t="str">
        <f>IF(AA31="","",VLOOKUP(AA31,勤務形態一覧表_シフト記号表!$C$6:$L$47,10,FALSE))</f>
        <v/>
      </c>
      <c r="AB32" s="437" t="str">
        <f>IF(AB31="","",VLOOKUP(AB31,勤務形態一覧表_シフト記号表!$C$6:$L$47,10,FALSE))</f>
        <v/>
      </c>
      <c r="AC32" s="437" t="str">
        <f>IF(AC31="","",VLOOKUP(AC31,勤務形態一覧表_シフト記号表!$C$6:$L$47,10,FALSE))</f>
        <v/>
      </c>
      <c r="AD32" s="437" t="str">
        <f>IF(AD31="","",VLOOKUP(AD31,勤務形態一覧表_シフト記号表!$C$6:$L$47,10,FALSE))</f>
        <v/>
      </c>
      <c r="AE32" s="437" t="str">
        <f>IF(AE31="","",VLOOKUP(AE31,勤務形態一覧表_シフト記号表!$C$6:$L$47,10,FALSE))</f>
        <v/>
      </c>
      <c r="AF32" s="437" t="str">
        <f>IF(AF31="","",VLOOKUP(AF31,勤務形態一覧表_シフト記号表!$C$6:$L$47,10,FALSE))</f>
        <v/>
      </c>
      <c r="AG32" s="438" t="str">
        <f>IF(AG31="","",VLOOKUP(AG31,勤務形態一覧表_シフト記号表!$C$6:$L$47,10,FALSE))</f>
        <v/>
      </c>
      <c r="AH32" s="436" t="str">
        <f>IF(AH31="","",VLOOKUP(AH31,勤務形態一覧表_シフト記号表!$C$6:$L$47,10,FALSE))</f>
        <v/>
      </c>
      <c r="AI32" s="437" t="str">
        <f>IF(AI31="","",VLOOKUP(AI31,勤務形態一覧表_シフト記号表!$C$6:$L$47,10,FALSE))</f>
        <v/>
      </c>
      <c r="AJ32" s="437" t="str">
        <f>IF(AJ31="","",VLOOKUP(AJ31,勤務形態一覧表_シフト記号表!$C$6:$L$47,10,FALSE))</f>
        <v/>
      </c>
      <c r="AK32" s="437" t="str">
        <f>IF(AK31="","",VLOOKUP(AK31,勤務形態一覧表_シフト記号表!$C$6:$L$47,10,FALSE))</f>
        <v/>
      </c>
      <c r="AL32" s="437" t="str">
        <f>IF(AL31="","",VLOOKUP(AL31,勤務形態一覧表_シフト記号表!$C$6:$L$47,10,FALSE))</f>
        <v/>
      </c>
      <c r="AM32" s="437" t="str">
        <f>IF(AM31="","",VLOOKUP(AM31,勤務形態一覧表_シフト記号表!$C$6:$L$47,10,FALSE))</f>
        <v/>
      </c>
      <c r="AN32" s="438" t="str">
        <f>IF(AN31="","",VLOOKUP(AN31,勤務形態一覧表_シフト記号表!$C$6:$L$47,10,FALSE))</f>
        <v/>
      </c>
      <c r="AO32" s="436" t="str">
        <f>IF(AO31="","",VLOOKUP(AO31,勤務形態一覧表_シフト記号表!$C$6:$L$47,10,FALSE))</f>
        <v/>
      </c>
      <c r="AP32" s="437" t="str">
        <f>IF(AP31="","",VLOOKUP(AP31,勤務形態一覧表_シフト記号表!$C$6:$L$47,10,FALSE))</f>
        <v/>
      </c>
      <c r="AQ32" s="437" t="str">
        <f>IF(AQ31="","",VLOOKUP(AQ31,勤務形態一覧表_シフト記号表!$C$6:$L$47,10,FALSE))</f>
        <v/>
      </c>
      <c r="AR32" s="437" t="str">
        <f>IF(AR31="","",VLOOKUP(AR31,勤務形態一覧表_シフト記号表!$C$6:$L$47,10,FALSE))</f>
        <v/>
      </c>
      <c r="AS32" s="437" t="str">
        <f>IF(AS31="","",VLOOKUP(AS31,勤務形態一覧表_シフト記号表!$C$6:$L$47,10,FALSE))</f>
        <v/>
      </c>
      <c r="AT32" s="437" t="str">
        <f>IF(AT31="","",VLOOKUP(AT31,勤務形態一覧表_シフト記号表!$C$6:$L$47,10,FALSE))</f>
        <v/>
      </c>
      <c r="AU32" s="438" t="str">
        <f>IF(AU31="","",VLOOKUP(AU31,勤務形態一覧表_シフト記号表!$C$6:$L$47,10,FALSE))</f>
        <v/>
      </c>
      <c r="AV32" s="436" t="str">
        <f>IF(AV31="","",VLOOKUP(AV31,勤務形態一覧表_シフト記号表!$C$6:$L$47,10,FALSE))</f>
        <v/>
      </c>
      <c r="AW32" s="437" t="str">
        <f>IF(AW31="","",VLOOKUP(AW31,勤務形態一覧表_シフト記号表!$C$6:$L$47,10,FALSE))</f>
        <v/>
      </c>
      <c r="AX32" s="437" t="str">
        <f>IF(AX31="","",VLOOKUP(AX31,勤務形態一覧表_シフト記号表!$C$6:$L$47,10,FALSE))</f>
        <v/>
      </c>
      <c r="AY32" s="437" t="str">
        <f>IF(AY31="","",VLOOKUP(AY31,勤務形態一覧表_シフト記号表!$C$6:$L$47,10,FALSE))</f>
        <v/>
      </c>
      <c r="AZ32" s="437" t="str">
        <f>IF(AZ31="","",VLOOKUP(AZ31,勤務形態一覧表_シフト記号表!$C$6:$L$47,10,FALSE))</f>
        <v/>
      </c>
      <c r="BA32" s="437" t="str">
        <f>IF(BA31="","",VLOOKUP(BA31,勤務形態一覧表_シフト記号表!$C$6:$L$47,10,FALSE))</f>
        <v/>
      </c>
      <c r="BB32" s="438" t="str">
        <f>IF(BB31="","",VLOOKUP(BB31,勤務形態一覧表_シフト記号表!$C$6:$L$47,10,FALSE))</f>
        <v/>
      </c>
      <c r="BC32" s="436" t="str">
        <f>IF(BC31="","",VLOOKUP(BC31,勤務形態一覧表_シフト記号表!$C$6:$L$47,10,FALSE))</f>
        <v/>
      </c>
      <c r="BD32" s="437" t="str">
        <f>IF(BD31="","",VLOOKUP(BD31,勤務形態一覧表_シフト記号表!$C$6:$L$47,10,FALSE))</f>
        <v/>
      </c>
      <c r="BE32" s="437" t="str">
        <f>IF(BE31="","",VLOOKUP(BE31,勤務形態一覧表_シフト記号表!$C$6:$L$47,10,FALSE))</f>
        <v/>
      </c>
      <c r="BF32" s="1209">
        <f>IF($BI$3="４週",SUM(AA32:BB32),IF($BI$3="暦月",SUM(AA32:BE32),""))</f>
        <v>0</v>
      </c>
      <c r="BG32" s="1210"/>
      <c r="BH32" s="1211">
        <f>IF($BI$3="４週",BF32/4,IF($BI$3="暦月",(BF32/($BI$8/7)),""))</f>
        <v>0</v>
      </c>
      <c r="BI32" s="1210"/>
      <c r="BJ32" s="1206"/>
      <c r="BK32" s="1207"/>
      <c r="BL32" s="1207"/>
      <c r="BM32" s="1207"/>
      <c r="BN32" s="1208"/>
    </row>
    <row r="33" spans="2:66" ht="20.25" customHeight="1" x14ac:dyDescent="0.15">
      <c r="B33" s="1169">
        <f>B31+1</f>
        <v>9</v>
      </c>
      <c r="C33" s="1171"/>
      <c r="D33" s="1173"/>
      <c r="E33" s="1174"/>
      <c r="F33" s="1175"/>
      <c r="G33" s="1179"/>
      <c r="H33" s="1180"/>
      <c r="I33" s="431"/>
      <c r="J33" s="432"/>
      <c r="K33" s="431"/>
      <c r="L33" s="432"/>
      <c r="M33" s="1183"/>
      <c r="N33" s="1184"/>
      <c r="O33" s="1187"/>
      <c r="P33" s="1188"/>
      <c r="Q33" s="1188"/>
      <c r="R33" s="1180"/>
      <c r="S33" s="1148"/>
      <c r="T33" s="1149"/>
      <c r="U33" s="1149"/>
      <c r="V33" s="1149"/>
      <c r="W33" s="1150"/>
      <c r="X33" s="441" t="s">
        <v>975</v>
      </c>
      <c r="Y33" s="442"/>
      <c r="Z33" s="443"/>
      <c r="AA33" s="444"/>
      <c r="AB33" s="445"/>
      <c r="AC33" s="445"/>
      <c r="AD33" s="445"/>
      <c r="AE33" s="445"/>
      <c r="AF33" s="445"/>
      <c r="AG33" s="446"/>
      <c r="AH33" s="444"/>
      <c r="AI33" s="445"/>
      <c r="AJ33" s="445"/>
      <c r="AK33" s="445"/>
      <c r="AL33" s="445"/>
      <c r="AM33" s="445"/>
      <c r="AN33" s="446"/>
      <c r="AO33" s="444"/>
      <c r="AP33" s="445"/>
      <c r="AQ33" s="445"/>
      <c r="AR33" s="445"/>
      <c r="AS33" s="445"/>
      <c r="AT33" s="445"/>
      <c r="AU33" s="446"/>
      <c r="AV33" s="444"/>
      <c r="AW33" s="445"/>
      <c r="AX33" s="445"/>
      <c r="AY33" s="445"/>
      <c r="AZ33" s="445"/>
      <c r="BA33" s="445"/>
      <c r="BB33" s="446"/>
      <c r="BC33" s="444"/>
      <c r="BD33" s="445"/>
      <c r="BE33" s="447"/>
      <c r="BF33" s="1154"/>
      <c r="BG33" s="1155"/>
      <c r="BH33" s="1156"/>
      <c r="BI33" s="1157"/>
      <c r="BJ33" s="1158"/>
      <c r="BK33" s="1159"/>
      <c r="BL33" s="1159"/>
      <c r="BM33" s="1159"/>
      <c r="BN33" s="1160"/>
    </row>
    <row r="34" spans="2:66" ht="20.25" customHeight="1" x14ac:dyDescent="0.15">
      <c r="B34" s="1197"/>
      <c r="C34" s="1198"/>
      <c r="D34" s="1199"/>
      <c r="E34" s="1174"/>
      <c r="F34" s="1175"/>
      <c r="G34" s="1212"/>
      <c r="H34" s="1213"/>
      <c r="I34" s="431"/>
      <c r="J34" s="432">
        <f>G33</f>
        <v>0</v>
      </c>
      <c r="K34" s="431"/>
      <c r="L34" s="432">
        <f>M33</f>
        <v>0</v>
      </c>
      <c r="M34" s="1214"/>
      <c r="N34" s="1215"/>
      <c r="O34" s="1216"/>
      <c r="P34" s="1217"/>
      <c r="Q34" s="1217"/>
      <c r="R34" s="1213"/>
      <c r="S34" s="1148"/>
      <c r="T34" s="1149"/>
      <c r="U34" s="1149"/>
      <c r="V34" s="1149"/>
      <c r="W34" s="1150"/>
      <c r="X34" s="448" t="s">
        <v>976</v>
      </c>
      <c r="Y34" s="449"/>
      <c r="Z34" s="450"/>
      <c r="AA34" s="436" t="str">
        <f>IF(AA33="","",VLOOKUP(AA33,勤務形態一覧表_シフト記号表!$C$6:$L$47,10,FALSE))</f>
        <v/>
      </c>
      <c r="AB34" s="437" t="str">
        <f>IF(AB33="","",VLOOKUP(AB33,勤務形態一覧表_シフト記号表!$C$6:$L$47,10,FALSE))</f>
        <v/>
      </c>
      <c r="AC34" s="437" t="str">
        <f>IF(AC33="","",VLOOKUP(AC33,勤務形態一覧表_シフト記号表!$C$6:$L$47,10,FALSE))</f>
        <v/>
      </c>
      <c r="AD34" s="437" t="str">
        <f>IF(AD33="","",VLOOKUP(AD33,勤務形態一覧表_シフト記号表!$C$6:$L$47,10,FALSE))</f>
        <v/>
      </c>
      <c r="AE34" s="437" t="str">
        <f>IF(AE33="","",VLOOKUP(AE33,勤務形態一覧表_シフト記号表!$C$6:$L$47,10,FALSE))</f>
        <v/>
      </c>
      <c r="AF34" s="437" t="str">
        <f>IF(AF33="","",VLOOKUP(AF33,勤務形態一覧表_シフト記号表!$C$6:$L$47,10,FALSE))</f>
        <v/>
      </c>
      <c r="AG34" s="438" t="str">
        <f>IF(AG33="","",VLOOKUP(AG33,勤務形態一覧表_シフト記号表!$C$6:$L$47,10,FALSE))</f>
        <v/>
      </c>
      <c r="AH34" s="436" t="str">
        <f>IF(AH33="","",VLOOKUP(AH33,勤務形態一覧表_シフト記号表!$C$6:$L$47,10,FALSE))</f>
        <v/>
      </c>
      <c r="AI34" s="437" t="str">
        <f>IF(AI33="","",VLOOKUP(AI33,勤務形態一覧表_シフト記号表!$C$6:$L$47,10,FALSE))</f>
        <v/>
      </c>
      <c r="AJ34" s="437" t="str">
        <f>IF(AJ33="","",VLOOKUP(AJ33,勤務形態一覧表_シフト記号表!$C$6:$L$47,10,FALSE))</f>
        <v/>
      </c>
      <c r="AK34" s="437" t="str">
        <f>IF(AK33="","",VLOOKUP(AK33,勤務形態一覧表_シフト記号表!$C$6:$L$47,10,FALSE))</f>
        <v/>
      </c>
      <c r="AL34" s="437" t="str">
        <f>IF(AL33="","",VLOOKUP(AL33,勤務形態一覧表_シフト記号表!$C$6:$L$47,10,FALSE))</f>
        <v/>
      </c>
      <c r="AM34" s="437" t="str">
        <f>IF(AM33="","",VLOOKUP(AM33,勤務形態一覧表_シフト記号表!$C$6:$L$47,10,FALSE))</f>
        <v/>
      </c>
      <c r="AN34" s="438" t="str">
        <f>IF(AN33="","",VLOOKUP(AN33,勤務形態一覧表_シフト記号表!$C$6:$L$47,10,FALSE))</f>
        <v/>
      </c>
      <c r="AO34" s="436" t="str">
        <f>IF(AO33="","",VLOOKUP(AO33,勤務形態一覧表_シフト記号表!$C$6:$L$47,10,FALSE))</f>
        <v/>
      </c>
      <c r="AP34" s="437" t="str">
        <f>IF(AP33="","",VLOOKUP(AP33,勤務形態一覧表_シフト記号表!$C$6:$L$47,10,FALSE))</f>
        <v/>
      </c>
      <c r="AQ34" s="437" t="str">
        <f>IF(AQ33="","",VLOOKUP(AQ33,勤務形態一覧表_シフト記号表!$C$6:$L$47,10,FALSE))</f>
        <v/>
      </c>
      <c r="AR34" s="437" t="str">
        <f>IF(AR33="","",VLOOKUP(AR33,勤務形態一覧表_シフト記号表!$C$6:$L$47,10,FALSE))</f>
        <v/>
      </c>
      <c r="AS34" s="437" t="str">
        <f>IF(AS33="","",VLOOKUP(AS33,勤務形態一覧表_シフト記号表!$C$6:$L$47,10,FALSE))</f>
        <v/>
      </c>
      <c r="AT34" s="437" t="str">
        <f>IF(AT33="","",VLOOKUP(AT33,勤務形態一覧表_シフト記号表!$C$6:$L$47,10,FALSE))</f>
        <v/>
      </c>
      <c r="AU34" s="438" t="str">
        <f>IF(AU33="","",VLOOKUP(AU33,勤務形態一覧表_シフト記号表!$C$6:$L$47,10,FALSE))</f>
        <v/>
      </c>
      <c r="AV34" s="436" t="str">
        <f>IF(AV33="","",VLOOKUP(AV33,勤務形態一覧表_シフト記号表!$C$6:$L$47,10,FALSE))</f>
        <v/>
      </c>
      <c r="AW34" s="437" t="str">
        <f>IF(AW33="","",VLOOKUP(AW33,勤務形態一覧表_シフト記号表!$C$6:$L$47,10,FALSE))</f>
        <v/>
      </c>
      <c r="AX34" s="437" t="str">
        <f>IF(AX33="","",VLOOKUP(AX33,勤務形態一覧表_シフト記号表!$C$6:$L$47,10,FALSE))</f>
        <v/>
      </c>
      <c r="AY34" s="437" t="str">
        <f>IF(AY33="","",VLOOKUP(AY33,勤務形態一覧表_シフト記号表!$C$6:$L$47,10,FALSE))</f>
        <v/>
      </c>
      <c r="AZ34" s="437" t="str">
        <f>IF(AZ33="","",VLOOKUP(AZ33,勤務形態一覧表_シフト記号表!$C$6:$L$47,10,FALSE))</f>
        <v/>
      </c>
      <c r="BA34" s="437" t="str">
        <f>IF(BA33="","",VLOOKUP(BA33,勤務形態一覧表_シフト記号表!$C$6:$L$47,10,FALSE))</f>
        <v/>
      </c>
      <c r="BB34" s="438" t="str">
        <f>IF(BB33="","",VLOOKUP(BB33,勤務形態一覧表_シフト記号表!$C$6:$L$47,10,FALSE))</f>
        <v/>
      </c>
      <c r="BC34" s="436" t="str">
        <f>IF(BC33="","",VLOOKUP(BC33,勤務形態一覧表_シフト記号表!$C$6:$L$47,10,FALSE))</f>
        <v/>
      </c>
      <c r="BD34" s="437" t="str">
        <f>IF(BD33="","",VLOOKUP(BD33,勤務形態一覧表_シフト記号表!$C$6:$L$47,10,FALSE))</f>
        <v/>
      </c>
      <c r="BE34" s="437" t="str">
        <f>IF(BE33="","",VLOOKUP(BE33,勤務形態一覧表_シフト記号表!$C$6:$L$47,10,FALSE))</f>
        <v/>
      </c>
      <c r="BF34" s="1209">
        <f>IF($BI$3="４週",SUM(AA34:BB34),IF($BI$3="暦月",SUM(AA34:BE34),""))</f>
        <v>0</v>
      </c>
      <c r="BG34" s="1210"/>
      <c r="BH34" s="1211">
        <f>IF($BI$3="４週",BF34/4,IF($BI$3="暦月",(BF34/($BI$8/7)),""))</f>
        <v>0</v>
      </c>
      <c r="BI34" s="1210"/>
      <c r="BJ34" s="1206"/>
      <c r="BK34" s="1207"/>
      <c r="BL34" s="1207"/>
      <c r="BM34" s="1207"/>
      <c r="BN34" s="1208"/>
    </row>
    <row r="35" spans="2:66" ht="20.25" customHeight="1" x14ac:dyDescent="0.15">
      <c r="B35" s="1169">
        <f>B33+1</f>
        <v>10</v>
      </c>
      <c r="C35" s="1171"/>
      <c r="D35" s="1173"/>
      <c r="E35" s="1174"/>
      <c r="F35" s="1175"/>
      <c r="G35" s="1179"/>
      <c r="H35" s="1180"/>
      <c r="I35" s="431"/>
      <c r="J35" s="432"/>
      <c r="K35" s="431"/>
      <c r="L35" s="432"/>
      <c r="M35" s="1183"/>
      <c r="N35" s="1184"/>
      <c r="O35" s="1187"/>
      <c r="P35" s="1188"/>
      <c r="Q35" s="1188"/>
      <c r="R35" s="1180"/>
      <c r="S35" s="1148"/>
      <c r="T35" s="1149"/>
      <c r="U35" s="1149"/>
      <c r="V35" s="1149"/>
      <c r="W35" s="1150"/>
      <c r="X35" s="451" t="s">
        <v>975</v>
      </c>
      <c r="Y35" s="452"/>
      <c r="Z35" s="453"/>
      <c r="AA35" s="444"/>
      <c r="AB35" s="445"/>
      <c r="AC35" s="445"/>
      <c r="AD35" s="445"/>
      <c r="AE35" s="445"/>
      <c r="AF35" s="445"/>
      <c r="AG35" s="446"/>
      <c r="AH35" s="444"/>
      <c r="AI35" s="445"/>
      <c r="AJ35" s="445"/>
      <c r="AK35" s="445"/>
      <c r="AL35" s="445"/>
      <c r="AM35" s="445"/>
      <c r="AN35" s="446"/>
      <c r="AO35" s="444"/>
      <c r="AP35" s="445"/>
      <c r="AQ35" s="445"/>
      <c r="AR35" s="445"/>
      <c r="AS35" s="445"/>
      <c r="AT35" s="445"/>
      <c r="AU35" s="446"/>
      <c r="AV35" s="444"/>
      <c r="AW35" s="445"/>
      <c r="AX35" s="445"/>
      <c r="AY35" s="445"/>
      <c r="AZ35" s="445"/>
      <c r="BA35" s="445"/>
      <c r="BB35" s="446"/>
      <c r="BC35" s="444"/>
      <c r="BD35" s="445"/>
      <c r="BE35" s="447"/>
      <c r="BF35" s="1154"/>
      <c r="BG35" s="1155"/>
      <c r="BH35" s="1156"/>
      <c r="BI35" s="1157"/>
      <c r="BJ35" s="1158"/>
      <c r="BK35" s="1159"/>
      <c r="BL35" s="1159"/>
      <c r="BM35" s="1159"/>
      <c r="BN35" s="1160"/>
    </row>
    <row r="36" spans="2:66" ht="20.25" customHeight="1" x14ac:dyDescent="0.15">
      <c r="B36" s="1197"/>
      <c r="C36" s="1198"/>
      <c r="D36" s="1199"/>
      <c r="E36" s="1174"/>
      <c r="F36" s="1175"/>
      <c r="G36" s="1212"/>
      <c r="H36" s="1213"/>
      <c r="I36" s="431"/>
      <c r="J36" s="432">
        <f>G35</f>
        <v>0</v>
      </c>
      <c r="K36" s="431"/>
      <c r="L36" s="432">
        <f>M35</f>
        <v>0</v>
      </c>
      <c r="M36" s="1214"/>
      <c r="N36" s="1215"/>
      <c r="O36" s="1216"/>
      <c r="P36" s="1217"/>
      <c r="Q36" s="1217"/>
      <c r="R36" s="1213"/>
      <c r="S36" s="1148"/>
      <c r="T36" s="1149"/>
      <c r="U36" s="1149"/>
      <c r="V36" s="1149"/>
      <c r="W36" s="1150"/>
      <c r="X36" s="448" t="s">
        <v>976</v>
      </c>
      <c r="Y36" s="449"/>
      <c r="Z36" s="450"/>
      <c r="AA36" s="436" t="str">
        <f>IF(AA35="","",VLOOKUP(AA35,勤務形態一覧表_シフト記号表!$C$6:$L$47,10,FALSE))</f>
        <v/>
      </c>
      <c r="AB36" s="437" t="str">
        <f>IF(AB35="","",VLOOKUP(AB35,勤務形態一覧表_シフト記号表!$C$6:$L$47,10,FALSE))</f>
        <v/>
      </c>
      <c r="AC36" s="437" t="str">
        <f>IF(AC35="","",VLOOKUP(AC35,勤務形態一覧表_シフト記号表!$C$6:$L$47,10,FALSE))</f>
        <v/>
      </c>
      <c r="AD36" s="437" t="str">
        <f>IF(AD35="","",VLOOKUP(AD35,勤務形態一覧表_シフト記号表!$C$6:$L$47,10,FALSE))</f>
        <v/>
      </c>
      <c r="AE36" s="437" t="str">
        <f>IF(AE35="","",VLOOKUP(AE35,勤務形態一覧表_シフト記号表!$C$6:$L$47,10,FALSE))</f>
        <v/>
      </c>
      <c r="AF36" s="437" t="str">
        <f>IF(AF35="","",VLOOKUP(AF35,勤務形態一覧表_シフト記号表!$C$6:$L$47,10,FALSE))</f>
        <v/>
      </c>
      <c r="AG36" s="438" t="str">
        <f>IF(AG35="","",VLOOKUP(AG35,勤務形態一覧表_シフト記号表!$C$6:$L$47,10,FALSE))</f>
        <v/>
      </c>
      <c r="AH36" s="436" t="str">
        <f>IF(AH35="","",VLOOKUP(AH35,勤務形態一覧表_シフト記号表!$C$6:$L$47,10,FALSE))</f>
        <v/>
      </c>
      <c r="AI36" s="437" t="str">
        <f>IF(AI35="","",VLOOKUP(AI35,勤務形態一覧表_シフト記号表!$C$6:$L$47,10,FALSE))</f>
        <v/>
      </c>
      <c r="AJ36" s="437" t="str">
        <f>IF(AJ35="","",VLOOKUP(AJ35,勤務形態一覧表_シフト記号表!$C$6:$L$47,10,FALSE))</f>
        <v/>
      </c>
      <c r="AK36" s="437" t="str">
        <f>IF(AK35="","",VLOOKUP(AK35,勤務形態一覧表_シフト記号表!$C$6:$L$47,10,FALSE))</f>
        <v/>
      </c>
      <c r="AL36" s="437" t="str">
        <f>IF(AL35="","",VLOOKUP(AL35,勤務形態一覧表_シフト記号表!$C$6:$L$47,10,FALSE))</f>
        <v/>
      </c>
      <c r="AM36" s="437" t="str">
        <f>IF(AM35="","",VLOOKUP(AM35,勤務形態一覧表_シフト記号表!$C$6:$L$47,10,FALSE))</f>
        <v/>
      </c>
      <c r="AN36" s="438" t="str">
        <f>IF(AN35="","",VLOOKUP(AN35,勤務形態一覧表_シフト記号表!$C$6:$L$47,10,FALSE))</f>
        <v/>
      </c>
      <c r="AO36" s="436" t="str">
        <f>IF(AO35="","",VLOOKUP(AO35,勤務形態一覧表_シフト記号表!$C$6:$L$47,10,FALSE))</f>
        <v/>
      </c>
      <c r="AP36" s="437" t="str">
        <f>IF(AP35="","",VLOOKUP(AP35,勤務形態一覧表_シフト記号表!$C$6:$L$47,10,FALSE))</f>
        <v/>
      </c>
      <c r="AQ36" s="437" t="str">
        <f>IF(AQ35="","",VLOOKUP(AQ35,勤務形態一覧表_シフト記号表!$C$6:$L$47,10,FALSE))</f>
        <v/>
      </c>
      <c r="AR36" s="437" t="str">
        <f>IF(AR35="","",VLOOKUP(AR35,勤務形態一覧表_シフト記号表!$C$6:$L$47,10,FALSE))</f>
        <v/>
      </c>
      <c r="AS36" s="437" t="str">
        <f>IF(AS35="","",VLOOKUP(AS35,勤務形態一覧表_シフト記号表!$C$6:$L$47,10,FALSE))</f>
        <v/>
      </c>
      <c r="AT36" s="437" t="str">
        <f>IF(AT35="","",VLOOKUP(AT35,勤務形態一覧表_シフト記号表!$C$6:$L$47,10,FALSE))</f>
        <v/>
      </c>
      <c r="AU36" s="438" t="str">
        <f>IF(AU35="","",VLOOKUP(AU35,勤務形態一覧表_シフト記号表!$C$6:$L$47,10,FALSE))</f>
        <v/>
      </c>
      <c r="AV36" s="436" t="str">
        <f>IF(AV35="","",VLOOKUP(AV35,勤務形態一覧表_シフト記号表!$C$6:$L$47,10,FALSE))</f>
        <v/>
      </c>
      <c r="AW36" s="437" t="str">
        <f>IF(AW35="","",VLOOKUP(AW35,勤務形態一覧表_シフト記号表!$C$6:$L$47,10,FALSE))</f>
        <v/>
      </c>
      <c r="AX36" s="437" t="str">
        <f>IF(AX35="","",VLOOKUP(AX35,勤務形態一覧表_シフト記号表!$C$6:$L$47,10,FALSE))</f>
        <v/>
      </c>
      <c r="AY36" s="437" t="str">
        <f>IF(AY35="","",VLOOKUP(AY35,勤務形態一覧表_シフト記号表!$C$6:$L$47,10,FALSE))</f>
        <v/>
      </c>
      <c r="AZ36" s="437" t="str">
        <f>IF(AZ35="","",VLOOKUP(AZ35,勤務形態一覧表_シフト記号表!$C$6:$L$47,10,FALSE))</f>
        <v/>
      </c>
      <c r="BA36" s="437" t="str">
        <f>IF(BA35="","",VLOOKUP(BA35,勤務形態一覧表_シフト記号表!$C$6:$L$47,10,FALSE))</f>
        <v/>
      </c>
      <c r="BB36" s="438" t="str">
        <f>IF(BB35="","",VLOOKUP(BB35,勤務形態一覧表_シフト記号表!$C$6:$L$47,10,FALSE))</f>
        <v/>
      </c>
      <c r="BC36" s="436" t="str">
        <f>IF(BC35="","",VLOOKUP(BC35,勤務形態一覧表_シフト記号表!$C$6:$L$47,10,FALSE))</f>
        <v/>
      </c>
      <c r="BD36" s="437" t="str">
        <f>IF(BD35="","",VLOOKUP(BD35,勤務形態一覧表_シフト記号表!$C$6:$L$47,10,FALSE))</f>
        <v/>
      </c>
      <c r="BE36" s="437" t="str">
        <f>IF(BE35="","",VLOOKUP(BE35,勤務形態一覧表_シフト記号表!$C$6:$L$47,10,FALSE))</f>
        <v/>
      </c>
      <c r="BF36" s="1209">
        <f>IF($BI$3="４週",SUM(AA36:BB36),IF($BI$3="暦月",SUM(AA36:BE36),""))</f>
        <v>0</v>
      </c>
      <c r="BG36" s="1210"/>
      <c r="BH36" s="1211">
        <f>IF($BI$3="４週",BF36/4,IF($BI$3="暦月",(BF36/($BI$8/7)),""))</f>
        <v>0</v>
      </c>
      <c r="BI36" s="1210"/>
      <c r="BJ36" s="1206"/>
      <c r="BK36" s="1207"/>
      <c r="BL36" s="1207"/>
      <c r="BM36" s="1207"/>
      <c r="BN36" s="1208"/>
    </row>
    <row r="37" spans="2:66" ht="20.25" customHeight="1" x14ac:dyDescent="0.15">
      <c r="B37" s="1169">
        <f>B35+1</f>
        <v>11</v>
      </c>
      <c r="C37" s="1171"/>
      <c r="D37" s="1173"/>
      <c r="E37" s="1174"/>
      <c r="F37" s="1175"/>
      <c r="G37" s="1179"/>
      <c r="H37" s="1180"/>
      <c r="I37" s="431"/>
      <c r="J37" s="432"/>
      <c r="K37" s="431"/>
      <c r="L37" s="432"/>
      <c r="M37" s="1183"/>
      <c r="N37" s="1184"/>
      <c r="O37" s="1187"/>
      <c r="P37" s="1188"/>
      <c r="Q37" s="1188"/>
      <c r="R37" s="1180"/>
      <c r="S37" s="1148"/>
      <c r="T37" s="1149"/>
      <c r="U37" s="1149"/>
      <c r="V37" s="1149"/>
      <c r="W37" s="1150"/>
      <c r="X37" s="451" t="s">
        <v>975</v>
      </c>
      <c r="Y37" s="452"/>
      <c r="Z37" s="453"/>
      <c r="AA37" s="444"/>
      <c r="AB37" s="445"/>
      <c r="AC37" s="445"/>
      <c r="AD37" s="445"/>
      <c r="AE37" s="445"/>
      <c r="AF37" s="445"/>
      <c r="AG37" s="446"/>
      <c r="AH37" s="444"/>
      <c r="AI37" s="445"/>
      <c r="AJ37" s="445"/>
      <c r="AK37" s="445"/>
      <c r="AL37" s="445"/>
      <c r="AM37" s="445"/>
      <c r="AN37" s="446"/>
      <c r="AO37" s="444"/>
      <c r="AP37" s="445"/>
      <c r="AQ37" s="445"/>
      <c r="AR37" s="445"/>
      <c r="AS37" s="445"/>
      <c r="AT37" s="445"/>
      <c r="AU37" s="446"/>
      <c r="AV37" s="444"/>
      <c r="AW37" s="445"/>
      <c r="AX37" s="445"/>
      <c r="AY37" s="445"/>
      <c r="AZ37" s="445"/>
      <c r="BA37" s="445"/>
      <c r="BB37" s="446"/>
      <c r="BC37" s="444"/>
      <c r="BD37" s="445"/>
      <c r="BE37" s="447"/>
      <c r="BF37" s="1154"/>
      <c r="BG37" s="1155"/>
      <c r="BH37" s="1156"/>
      <c r="BI37" s="1157"/>
      <c r="BJ37" s="1158"/>
      <c r="BK37" s="1159"/>
      <c r="BL37" s="1159"/>
      <c r="BM37" s="1159"/>
      <c r="BN37" s="1160"/>
    </row>
    <row r="38" spans="2:66" ht="20.25" customHeight="1" x14ac:dyDescent="0.15">
      <c r="B38" s="1197"/>
      <c r="C38" s="1198"/>
      <c r="D38" s="1199"/>
      <c r="E38" s="1174"/>
      <c r="F38" s="1175"/>
      <c r="G38" s="1212"/>
      <c r="H38" s="1213"/>
      <c r="I38" s="431"/>
      <c r="J38" s="432">
        <f>G37</f>
        <v>0</v>
      </c>
      <c r="K38" s="431"/>
      <c r="L38" s="432">
        <f>M37</f>
        <v>0</v>
      </c>
      <c r="M38" s="1214"/>
      <c r="N38" s="1215"/>
      <c r="O38" s="1216"/>
      <c r="P38" s="1217"/>
      <c r="Q38" s="1217"/>
      <c r="R38" s="1213"/>
      <c r="S38" s="1148"/>
      <c r="T38" s="1149"/>
      <c r="U38" s="1149"/>
      <c r="V38" s="1149"/>
      <c r="W38" s="1150"/>
      <c r="X38" s="448" t="s">
        <v>976</v>
      </c>
      <c r="Y38" s="449"/>
      <c r="Z38" s="450"/>
      <c r="AA38" s="436" t="str">
        <f>IF(AA37="","",VLOOKUP(AA37,勤務形態一覧表_シフト記号表!$C$6:$L$47,10,FALSE))</f>
        <v/>
      </c>
      <c r="AB38" s="437" t="str">
        <f>IF(AB37="","",VLOOKUP(AB37,勤務形態一覧表_シフト記号表!$C$6:$L$47,10,FALSE))</f>
        <v/>
      </c>
      <c r="AC38" s="437" t="str">
        <f>IF(AC37="","",VLOOKUP(AC37,勤務形態一覧表_シフト記号表!$C$6:$L$47,10,FALSE))</f>
        <v/>
      </c>
      <c r="AD38" s="437" t="str">
        <f>IF(AD37="","",VLOOKUP(AD37,勤務形態一覧表_シフト記号表!$C$6:$L$47,10,FALSE))</f>
        <v/>
      </c>
      <c r="AE38" s="437" t="str">
        <f>IF(AE37="","",VLOOKUP(AE37,勤務形態一覧表_シフト記号表!$C$6:$L$47,10,FALSE))</f>
        <v/>
      </c>
      <c r="AF38" s="437" t="str">
        <f>IF(AF37="","",VLOOKUP(AF37,勤務形態一覧表_シフト記号表!$C$6:$L$47,10,FALSE))</f>
        <v/>
      </c>
      <c r="AG38" s="438" t="str">
        <f>IF(AG37="","",VLOOKUP(AG37,勤務形態一覧表_シフト記号表!$C$6:$L$47,10,FALSE))</f>
        <v/>
      </c>
      <c r="AH38" s="436" t="str">
        <f>IF(AH37="","",VLOOKUP(AH37,勤務形態一覧表_シフト記号表!$C$6:$L$47,10,FALSE))</f>
        <v/>
      </c>
      <c r="AI38" s="437" t="str">
        <f>IF(AI37="","",VLOOKUP(AI37,勤務形態一覧表_シフト記号表!$C$6:$L$47,10,FALSE))</f>
        <v/>
      </c>
      <c r="AJ38" s="437" t="str">
        <f>IF(AJ37="","",VLOOKUP(AJ37,勤務形態一覧表_シフト記号表!$C$6:$L$47,10,FALSE))</f>
        <v/>
      </c>
      <c r="AK38" s="437" t="str">
        <f>IF(AK37="","",VLOOKUP(AK37,勤務形態一覧表_シフト記号表!$C$6:$L$47,10,FALSE))</f>
        <v/>
      </c>
      <c r="AL38" s="437" t="str">
        <f>IF(AL37="","",VLOOKUP(AL37,勤務形態一覧表_シフト記号表!$C$6:$L$47,10,FALSE))</f>
        <v/>
      </c>
      <c r="AM38" s="437" t="str">
        <f>IF(AM37="","",VLOOKUP(AM37,勤務形態一覧表_シフト記号表!$C$6:$L$47,10,FALSE))</f>
        <v/>
      </c>
      <c r="AN38" s="438" t="str">
        <f>IF(AN37="","",VLOOKUP(AN37,勤務形態一覧表_シフト記号表!$C$6:$L$47,10,FALSE))</f>
        <v/>
      </c>
      <c r="AO38" s="436" t="str">
        <f>IF(AO37="","",VLOOKUP(AO37,勤務形態一覧表_シフト記号表!$C$6:$L$47,10,FALSE))</f>
        <v/>
      </c>
      <c r="AP38" s="437" t="str">
        <f>IF(AP37="","",VLOOKUP(AP37,勤務形態一覧表_シフト記号表!$C$6:$L$47,10,FALSE))</f>
        <v/>
      </c>
      <c r="AQ38" s="437" t="str">
        <f>IF(AQ37="","",VLOOKUP(AQ37,勤務形態一覧表_シフト記号表!$C$6:$L$47,10,FALSE))</f>
        <v/>
      </c>
      <c r="AR38" s="437" t="str">
        <f>IF(AR37="","",VLOOKUP(AR37,勤務形態一覧表_シフト記号表!$C$6:$L$47,10,FALSE))</f>
        <v/>
      </c>
      <c r="AS38" s="437" t="str">
        <f>IF(AS37="","",VLOOKUP(AS37,勤務形態一覧表_シフト記号表!$C$6:$L$47,10,FALSE))</f>
        <v/>
      </c>
      <c r="AT38" s="437" t="str">
        <f>IF(AT37="","",VLOOKUP(AT37,勤務形態一覧表_シフト記号表!$C$6:$L$47,10,FALSE))</f>
        <v/>
      </c>
      <c r="AU38" s="438" t="str">
        <f>IF(AU37="","",VLOOKUP(AU37,勤務形態一覧表_シフト記号表!$C$6:$L$47,10,FALSE))</f>
        <v/>
      </c>
      <c r="AV38" s="436" t="str">
        <f>IF(AV37="","",VLOOKUP(AV37,勤務形態一覧表_シフト記号表!$C$6:$L$47,10,FALSE))</f>
        <v/>
      </c>
      <c r="AW38" s="437" t="str">
        <f>IF(AW37="","",VLOOKUP(AW37,勤務形態一覧表_シフト記号表!$C$6:$L$47,10,FALSE))</f>
        <v/>
      </c>
      <c r="AX38" s="437" t="str">
        <f>IF(AX37="","",VLOOKUP(AX37,勤務形態一覧表_シフト記号表!$C$6:$L$47,10,FALSE))</f>
        <v/>
      </c>
      <c r="AY38" s="437" t="str">
        <f>IF(AY37="","",VLOOKUP(AY37,勤務形態一覧表_シフト記号表!$C$6:$L$47,10,FALSE))</f>
        <v/>
      </c>
      <c r="AZ38" s="437" t="str">
        <f>IF(AZ37="","",VLOOKUP(AZ37,勤務形態一覧表_シフト記号表!$C$6:$L$47,10,FALSE))</f>
        <v/>
      </c>
      <c r="BA38" s="437" t="str">
        <f>IF(BA37="","",VLOOKUP(BA37,勤務形態一覧表_シフト記号表!$C$6:$L$47,10,FALSE))</f>
        <v/>
      </c>
      <c r="BB38" s="438" t="str">
        <f>IF(BB37="","",VLOOKUP(BB37,勤務形態一覧表_シフト記号表!$C$6:$L$47,10,FALSE))</f>
        <v/>
      </c>
      <c r="BC38" s="436" t="str">
        <f>IF(BC37="","",VLOOKUP(BC37,勤務形態一覧表_シフト記号表!$C$6:$L$47,10,FALSE))</f>
        <v/>
      </c>
      <c r="BD38" s="437" t="str">
        <f>IF(BD37="","",VLOOKUP(BD37,勤務形態一覧表_シフト記号表!$C$6:$L$47,10,FALSE))</f>
        <v/>
      </c>
      <c r="BE38" s="437" t="str">
        <f>IF(BE37="","",VLOOKUP(BE37,勤務形態一覧表_シフト記号表!$C$6:$L$47,10,FALSE))</f>
        <v/>
      </c>
      <c r="BF38" s="1209">
        <f>IF($BI$3="４週",SUM(AA38:BB38),IF($BI$3="暦月",SUM(AA38:BE38),""))</f>
        <v>0</v>
      </c>
      <c r="BG38" s="1210"/>
      <c r="BH38" s="1211">
        <f>IF($BI$3="４週",BF38/4,IF($BI$3="暦月",(BF38/($BI$8/7)),""))</f>
        <v>0</v>
      </c>
      <c r="BI38" s="1210"/>
      <c r="BJ38" s="1206"/>
      <c r="BK38" s="1207"/>
      <c r="BL38" s="1207"/>
      <c r="BM38" s="1207"/>
      <c r="BN38" s="1208"/>
    </row>
    <row r="39" spans="2:66" ht="20.25" customHeight="1" x14ac:dyDescent="0.15">
      <c r="B39" s="1169">
        <f>B37+1</f>
        <v>12</v>
      </c>
      <c r="C39" s="1171"/>
      <c r="D39" s="1173"/>
      <c r="E39" s="1174"/>
      <c r="F39" s="1175"/>
      <c r="G39" s="1179"/>
      <c r="H39" s="1180"/>
      <c r="I39" s="431"/>
      <c r="J39" s="432"/>
      <c r="K39" s="431"/>
      <c r="L39" s="432"/>
      <c r="M39" s="1183"/>
      <c r="N39" s="1184"/>
      <c r="O39" s="1187"/>
      <c r="P39" s="1188"/>
      <c r="Q39" s="1188"/>
      <c r="R39" s="1180"/>
      <c r="S39" s="1148"/>
      <c r="T39" s="1149"/>
      <c r="U39" s="1149"/>
      <c r="V39" s="1149"/>
      <c r="W39" s="1150"/>
      <c r="X39" s="451" t="s">
        <v>975</v>
      </c>
      <c r="Y39" s="452"/>
      <c r="Z39" s="453"/>
      <c r="AA39" s="444"/>
      <c r="AB39" s="445"/>
      <c r="AC39" s="445"/>
      <c r="AD39" s="445"/>
      <c r="AE39" s="445"/>
      <c r="AF39" s="445"/>
      <c r="AG39" s="446"/>
      <c r="AH39" s="444"/>
      <c r="AI39" s="445"/>
      <c r="AJ39" s="445"/>
      <c r="AK39" s="445"/>
      <c r="AL39" s="445"/>
      <c r="AM39" s="445"/>
      <c r="AN39" s="446"/>
      <c r="AO39" s="444"/>
      <c r="AP39" s="445"/>
      <c r="AQ39" s="445"/>
      <c r="AR39" s="445"/>
      <c r="AS39" s="445"/>
      <c r="AT39" s="445"/>
      <c r="AU39" s="446"/>
      <c r="AV39" s="444"/>
      <c r="AW39" s="445"/>
      <c r="AX39" s="445"/>
      <c r="AY39" s="445"/>
      <c r="AZ39" s="445"/>
      <c r="BA39" s="445"/>
      <c r="BB39" s="446"/>
      <c r="BC39" s="444"/>
      <c r="BD39" s="445"/>
      <c r="BE39" s="447"/>
      <c r="BF39" s="1154"/>
      <c r="BG39" s="1155"/>
      <c r="BH39" s="1156"/>
      <c r="BI39" s="1157"/>
      <c r="BJ39" s="1158"/>
      <c r="BK39" s="1159"/>
      <c r="BL39" s="1159"/>
      <c r="BM39" s="1159"/>
      <c r="BN39" s="1160"/>
    </row>
    <row r="40" spans="2:66" ht="20.25" customHeight="1" x14ac:dyDescent="0.15">
      <c r="B40" s="1197"/>
      <c r="C40" s="1198"/>
      <c r="D40" s="1199"/>
      <c r="E40" s="1174"/>
      <c r="F40" s="1175"/>
      <c r="G40" s="1212"/>
      <c r="H40" s="1213"/>
      <c r="I40" s="431"/>
      <c r="J40" s="432">
        <f>G39</f>
        <v>0</v>
      </c>
      <c r="K40" s="431"/>
      <c r="L40" s="432">
        <f>M39</f>
        <v>0</v>
      </c>
      <c r="M40" s="1214"/>
      <c r="N40" s="1215"/>
      <c r="O40" s="1216"/>
      <c r="P40" s="1217"/>
      <c r="Q40" s="1217"/>
      <c r="R40" s="1213"/>
      <c r="S40" s="1148"/>
      <c r="T40" s="1149"/>
      <c r="U40" s="1149"/>
      <c r="V40" s="1149"/>
      <c r="W40" s="1150"/>
      <c r="X40" s="448" t="s">
        <v>976</v>
      </c>
      <c r="Y40" s="449"/>
      <c r="Z40" s="450"/>
      <c r="AA40" s="436" t="str">
        <f>IF(AA39="","",VLOOKUP(AA39,勤務形態一覧表_シフト記号表!$C$6:$L$47,10,FALSE))</f>
        <v/>
      </c>
      <c r="AB40" s="437" t="str">
        <f>IF(AB39="","",VLOOKUP(AB39,勤務形態一覧表_シフト記号表!$C$6:$L$47,10,FALSE))</f>
        <v/>
      </c>
      <c r="AC40" s="437" t="str">
        <f>IF(AC39="","",VLOOKUP(AC39,勤務形態一覧表_シフト記号表!$C$6:$L$47,10,FALSE))</f>
        <v/>
      </c>
      <c r="AD40" s="437" t="str">
        <f>IF(AD39="","",VLOOKUP(AD39,勤務形態一覧表_シフト記号表!$C$6:$L$47,10,FALSE))</f>
        <v/>
      </c>
      <c r="AE40" s="437" t="str">
        <f>IF(AE39="","",VLOOKUP(AE39,勤務形態一覧表_シフト記号表!$C$6:$L$47,10,FALSE))</f>
        <v/>
      </c>
      <c r="AF40" s="437" t="str">
        <f>IF(AF39="","",VLOOKUP(AF39,勤務形態一覧表_シフト記号表!$C$6:$L$47,10,FALSE))</f>
        <v/>
      </c>
      <c r="AG40" s="438" t="str">
        <f>IF(AG39="","",VLOOKUP(AG39,勤務形態一覧表_シフト記号表!$C$6:$L$47,10,FALSE))</f>
        <v/>
      </c>
      <c r="AH40" s="436" t="str">
        <f>IF(AH39="","",VLOOKUP(AH39,勤務形態一覧表_シフト記号表!$C$6:$L$47,10,FALSE))</f>
        <v/>
      </c>
      <c r="AI40" s="437" t="str">
        <f>IF(AI39="","",VLOOKUP(AI39,勤務形態一覧表_シフト記号表!$C$6:$L$47,10,FALSE))</f>
        <v/>
      </c>
      <c r="AJ40" s="437" t="str">
        <f>IF(AJ39="","",VLOOKUP(AJ39,勤務形態一覧表_シフト記号表!$C$6:$L$47,10,FALSE))</f>
        <v/>
      </c>
      <c r="AK40" s="437" t="str">
        <f>IF(AK39="","",VLOOKUP(AK39,勤務形態一覧表_シフト記号表!$C$6:$L$47,10,FALSE))</f>
        <v/>
      </c>
      <c r="AL40" s="437" t="str">
        <f>IF(AL39="","",VLOOKUP(AL39,勤務形態一覧表_シフト記号表!$C$6:$L$47,10,FALSE))</f>
        <v/>
      </c>
      <c r="AM40" s="437" t="str">
        <f>IF(AM39="","",VLOOKUP(AM39,勤務形態一覧表_シフト記号表!$C$6:$L$47,10,FALSE))</f>
        <v/>
      </c>
      <c r="AN40" s="438" t="str">
        <f>IF(AN39="","",VLOOKUP(AN39,勤務形態一覧表_シフト記号表!$C$6:$L$47,10,FALSE))</f>
        <v/>
      </c>
      <c r="AO40" s="436" t="str">
        <f>IF(AO39="","",VLOOKUP(AO39,勤務形態一覧表_シフト記号表!$C$6:$L$47,10,FALSE))</f>
        <v/>
      </c>
      <c r="AP40" s="437" t="str">
        <f>IF(AP39="","",VLOOKUP(AP39,勤務形態一覧表_シフト記号表!$C$6:$L$47,10,FALSE))</f>
        <v/>
      </c>
      <c r="AQ40" s="437" t="str">
        <f>IF(AQ39="","",VLOOKUP(AQ39,勤務形態一覧表_シフト記号表!$C$6:$L$47,10,FALSE))</f>
        <v/>
      </c>
      <c r="AR40" s="437" t="str">
        <f>IF(AR39="","",VLOOKUP(AR39,勤務形態一覧表_シフト記号表!$C$6:$L$47,10,FALSE))</f>
        <v/>
      </c>
      <c r="AS40" s="437" t="str">
        <f>IF(AS39="","",VLOOKUP(AS39,勤務形態一覧表_シフト記号表!$C$6:$L$47,10,FALSE))</f>
        <v/>
      </c>
      <c r="AT40" s="437" t="str">
        <f>IF(AT39="","",VLOOKUP(AT39,勤務形態一覧表_シフト記号表!$C$6:$L$47,10,FALSE))</f>
        <v/>
      </c>
      <c r="AU40" s="438" t="str">
        <f>IF(AU39="","",VLOOKUP(AU39,勤務形態一覧表_シフト記号表!$C$6:$L$47,10,FALSE))</f>
        <v/>
      </c>
      <c r="AV40" s="436" t="str">
        <f>IF(AV39="","",VLOOKUP(AV39,勤務形態一覧表_シフト記号表!$C$6:$L$47,10,FALSE))</f>
        <v/>
      </c>
      <c r="AW40" s="437" t="str">
        <f>IF(AW39="","",VLOOKUP(AW39,勤務形態一覧表_シフト記号表!$C$6:$L$47,10,FALSE))</f>
        <v/>
      </c>
      <c r="AX40" s="437" t="str">
        <f>IF(AX39="","",VLOOKUP(AX39,勤務形態一覧表_シフト記号表!$C$6:$L$47,10,FALSE))</f>
        <v/>
      </c>
      <c r="AY40" s="437" t="str">
        <f>IF(AY39="","",VLOOKUP(AY39,勤務形態一覧表_シフト記号表!$C$6:$L$47,10,FALSE))</f>
        <v/>
      </c>
      <c r="AZ40" s="437" t="str">
        <f>IF(AZ39="","",VLOOKUP(AZ39,勤務形態一覧表_シフト記号表!$C$6:$L$47,10,FALSE))</f>
        <v/>
      </c>
      <c r="BA40" s="437" t="str">
        <f>IF(BA39="","",VLOOKUP(BA39,勤務形態一覧表_シフト記号表!$C$6:$L$47,10,FALSE))</f>
        <v/>
      </c>
      <c r="BB40" s="438" t="str">
        <f>IF(BB39="","",VLOOKUP(BB39,勤務形態一覧表_シフト記号表!$C$6:$L$47,10,FALSE))</f>
        <v/>
      </c>
      <c r="BC40" s="436" t="str">
        <f>IF(BC39="","",VLOOKUP(BC39,勤務形態一覧表_シフト記号表!$C$6:$L$47,10,FALSE))</f>
        <v/>
      </c>
      <c r="BD40" s="437" t="str">
        <f>IF(BD39="","",VLOOKUP(BD39,勤務形態一覧表_シフト記号表!$C$6:$L$47,10,FALSE))</f>
        <v/>
      </c>
      <c r="BE40" s="437" t="str">
        <f>IF(BE39="","",VLOOKUP(BE39,勤務形態一覧表_シフト記号表!$C$6:$L$47,10,FALSE))</f>
        <v/>
      </c>
      <c r="BF40" s="1209">
        <f>IF($BI$3="４週",SUM(AA40:BB40),IF($BI$3="暦月",SUM(AA40:BE40),""))</f>
        <v>0</v>
      </c>
      <c r="BG40" s="1210"/>
      <c r="BH40" s="1211">
        <f>IF($BI$3="４週",BF40/4,IF($BI$3="暦月",(BF40/($BI$8/7)),""))</f>
        <v>0</v>
      </c>
      <c r="BI40" s="1210"/>
      <c r="BJ40" s="1206"/>
      <c r="BK40" s="1207"/>
      <c r="BL40" s="1207"/>
      <c r="BM40" s="1207"/>
      <c r="BN40" s="1208"/>
    </row>
    <row r="41" spans="2:66" ht="20.25" customHeight="1" x14ac:dyDescent="0.15">
      <c r="B41" s="1169">
        <f>B39+1</f>
        <v>13</v>
      </c>
      <c r="C41" s="1171"/>
      <c r="D41" s="1173"/>
      <c r="E41" s="1174"/>
      <c r="F41" s="1175"/>
      <c r="G41" s="1179"/>
      <c r="H41" s="1180"/>
      <c r="I41" s="431"/>
      <c r="J41" s="432"/>
      <c r="K41" s="431"/>
      <c r="L41" s="432"/>
      <c r="M41" s="1183"/>
      <c r="N41" s="1184"/>
      <c r="O41" s="1187"/>
      <c r="P41" s="1188"/>
      <c r="Q41" s="1188"/>
      <c r="R41" s="1180"/>
      <c r="S41" s="1148"/>
      <c r="T41" s="1149"/>
      <c r="U41" s="1149"/>
      <c r="V41" s="1149"/>
      <c r="W41" s="1150"/>
      <c r="X41" s="451" t="s">
        <v>975</v>
      </c>
      <c r="Y41" s="452"/>
      <c r="Z41" s="453"/>
      <c r="AA41" s="444"/>
      <c r="AB41" s="445"/>
      <c r="AC41" s="445"/>
      <c r="AD41" s="445"/>
      <c r="AE41" s="445"/>
      <c r="AF41" s="445"/>
      <c r="AG41" s="446"/>
      <c r="AH41" s="444"/>
      <c r="AI41" s="445"/>
      <c r="AJ41" s="445"/>
      <c r="AK41" s="445"/>
      <c r="AL41" s="445"/>
      <c r="AM41" s="445"/>
      <c r="AN41" s="446"/>
      <c r="AO41" s="444"/>
      <c r="AP41" s="445"/>
      <c r="AQ41" s="445"/>
      <c r="AR41" s="445"/>
      <c r="AS41" s="445"/>
      <c r="AT41" s="445"/>
      <c r="AU41" s="446"/>
      <c r="AV41" s="444"/>
      <c r="AW41" s="445"/>
      <c r="AX41" s="445"/>
      <c r="AY41" s="445"/>
      <c r="AZ41" s="445"/>
      <c r="BA41" s="445"/>
      <c r="BB41" s="446"/>
      <c r="BC41" s="444"/>
      <c r="BD41" s="445"/>
      <c r="BE41" s="447"/>
      <c r="BF41" s="1154"/>
      <c r="BG41" s="1155"/>
      <c r="BH41" s="1156"/>
      <c r="BI41" s="1157"/>
      <c r="BJ41" s="1158"/>
      <c r="BK41" s="1159"/>
      <c r="BL41" s="1159"/>
      <c r="BM41" s="1159"/>
      <c r="BN41" s="1160"/>
    </row>
    <row r="42" spans="2:66" ht="20.25" customHeight="1" x14ac:dyDescent="0.15">
      <c r="B42" s="1197"/>
      <c r="C42" s="1198"/>
      <c r="D42" s="1199"/>
      <c r="E42" s="1174"/>
      <c r="F42" s="1175"/>
      <c r="G42" s="1212"/>
      <c r="H42" s="1213"/>
      <c r="I42" s="431"/>
      <c r="J42" s="432">
        <f>G41</f>
        <v>0</v>
      </c>
      <c r="K42" s="431"/>
      <c r="L42" s="432">
        <f>M41</f>
        <v>0</v>
      </c>
      <c r="M42" s="1214"/>
      <c r="N42" s="1215"/>
      <c r="O42" s="1216"/>
      <c r="P42" s="1217"/>
      <c r="Q42" s="1217"/>
      <c r="R42" s="1213"/>
      <c r="S42" s="1148"/>
      <c r="T42" s="1149"/>
      <c r="U42" s="1149"/>
      <c r="V42" s="1149"/>
      <c r="W42" s="1150"/>
      <c r="X42" s="448" t="s">
        <v>976</v>
      </c>
      <c r="Y42" s="449"/>
      <c r="Z42" s="450"/>
      <c r="AA42" s="436" t="str">
        <f>IF(AA41="","",VLOOKUP(AA41,勤務形態一覧表_シフト記号表!$C$6:$L$47,10,FALSE))</f>
        <v/>
      </c>
      <c r="AB42" s="437" t="str">
        <f>IF(AB41="","",VLOOKUP(AB41,勤務形態一覧表_シフト記号表!$C$6:$L$47,10,FALSE))</f>
        <v/>
      </c>
      <c r="AC42" s="437" t="str">
        <f>IF(AC41="","",VLOOKUP(AC41,勤務形態一覧表_シフト記号表!$C$6:$L$47,10,FALSE))</f>
        <v/>
      </c>
      <c r="AD42" s="437" t="str">
        <f>IF(AD41="","",VLOOKUP(AD41,勤務形態一覧表_シフト記号表!$C$6:$L$47,10,FALSE))</f>
        <v/>
      </c>
      <c r="AE42" s="437" t="str">
        <f>IF(AE41="","",VLOOKUP(AE41,勤務形態一覧表_シフト記号表!$C$6:$L$47,10,FALSE))</f>
        <v/>
      </c>
      <c r="AF42" s="437" t="str">
        <f>IF(AF41="","",VLOOKUP(AF41,勤務形態一覧表_シフト記号表!$C$6:$L$47,10,FALSE))</f>
        <v/>
      </c>
      <c r="AG42" s="438" t="str">
        <f>IF(AG41="","",VLOOKUP(AG41,勤務形態一覧表_シフト記号表!$C$6:$L$47,10,FALSE))</f>
        <v/>
      </c>
      <c r="AH42" s="436" t="str">
        <f>IF(AH41="","",VLOOKUP(AH41,勤務形態一覧表_シフト記号表!$C$6:$L$47,10,FALSE))</f>
        <v/>
      </c>
      <c r="AI42" s="437" t="str">
        <f>IF(AI41="","",VLOOKUP(AI41,勤務形態一覧表_シフト記号表!$C$6:$L$47,10,FALSE))</f>
        <v/>
      </c>
      <c r="AJ42" s="437" t="str">
        <f>IF(AJ41="","",VLOOKUP(AJ41,勤務形態一覧表_シフト記号表!$C$6:$L$47,10,FALSE))</f>
        <v/>
      </c>
      <c r="AK42" s="437" t="str">
        <f>IF(AK41="","",VLOOKUP(AK41,勤務形態一覧表_シフト記号表!$C$6:$L$47,10,FALSE))</f>
        <v/>
      </c>
      <c r="AL42" s="437" t="str">
        <f>IF(AL41="","",VLOOKUP(AL41,勤務形態一覧表_シフト記号表!$C$6:$L$47,10,FALSE))</f>
        <v/>
      </c>
      <c r="AM42" s="437" t="str">
        <f>IF(AM41="","",VLOOKUP(AM41,勤務形態一覧表_シフト記号表!$C$6:$L$47,10,FALSE))</f>
        <v/>
      </c>
      <c r="AN42" s="438" t="str">
        <f>IF(AN41="","",VLOOKUP(AN41,勤務形態一覧表_シフト記号表!$C$6:$L$47,10,FALSE))</f>
        <v/>
      </c>
      <c r="AO42" s="436" t="str">
        <f>IF(AO41="","",VLOOKUP(AO41,勤務形態一覧表_シフト記号表!$C$6:$L$47,10,FALSE))</f>
        <v/>
      </c>
      <c r="AP42" s="437" t="str">
        <f>IF(AP41="","",VLOOKUP(AP41,勤務形態一覧表_シフト記号表!$C$6:$L$47,10,FALSE))</f>
        <v/>
      </c>
      <c r="AQ42" s="437" t="str">
        <f>IF(AQ41="","",VLOOKUP(AQ41,勤務形態一覧表_シフト記号表!$C$6:$L$47,10,FALSE))</f>
        <v/>
      </c>
      <c r="AR42" s="437" t="str">
        <f>IF(AR41="","",VLOOKUP(AR41,勤務形態一覧表_シフト記号表!$C$6:$L$47,10,FALSE))</f>
        <v/>
      </c>
      <c r="AS42" s="437" t="str">
        <f>IF(AS41="","",VLOOKUP(AS41,勤務形態一覧表_シフト記号表!$C$6:$L$47,10,FALSE))</f>
        <v/>
      </c>
      <c r="AT42" s="437" t="str">
        <f>IF(AT41="","",VLOOKUP(AT41,勤務形態一覧表_シフト記号表!$C$6:$L$47,10,FALSE))</f>
        <v/>
      </c>
      <c r="AU42" s="438" t="str">
        <f>IF(AU41="","",VLOOKUP(AU41,勤務形態一覧表_シフト記号表!$C$6:$L$47,10,FALSE))</f>
        <v/>
      </c>
      <c r="AV42" s="436" t="str">
        <f>IF(AV41="","",VLOOKUP(AV41,勤務形態一覧表_シフト記号表!$C$6:$L$47,10,FALSE))</f>
        <v/>
      </c>
      <c r="AW42" s="437" t="str">
        <f>IF(AW41="","",VLOOKUP(AW41,勤務形態一覧表_シフト記号表!$C$6:$L$47,10,FALSE))</f>
        <v/>
      </c>
      <c r="AX42" s="437" t="str">
        <f>IF(AX41="","",VLOOKUP(AX41,勤務形態一覧表_シフト記号表!$C$6:$L$47,10,FALSE))</f>
        <v/>
      </c>
      <c r="AY42" s="437" t="str">
        <f>IF(AY41="","",VLOOKUP(AY41,勤務形態一覧表_シフト記号表!$C$6:$L$47,10,FALSE))</f>
        <v/>
      </c>
      <c r="AZ42" s="437" t="str">
        <f>IF(AZ41="","",VLOOKUP(AZ41,勤務形態一覧表_シフト記号表!$C$6:$L$47,10,FALSE))</f>
        <v/>
      </c>
      <c r="BA42" s="437" t="str">
        <f>IF(BA41="","",VLOOKUP(BA41,勤務形態一覧表_シフト記号表!$C$6:$L$47,10,FALSE))</f>
        <v/>
      </c>
      <c r="BB42" s="438" t="str">
        <f>IF(BB41="","",VLOOKUP(BB41,勤務形態一覧表_シフト記号表!$C$6:$L$47,10,FALSE))</f>
        <v/>
      </c>
      <c r="BC42" s="436" t="str">
        <f>IF(BC41="","",VLOOKUP(BC41,勤務形態一覧表_シフト記号表!$C$6:$L$47,10,FALSE))</f>
        <v/>
      </c>
      <c r="BD42" s="437" t="str">
        <f>IF(BD41="","",VLOOKUP(BD41,勤務形態一覧表_シフト記号表!$C$6:$L$47,10,FALSE))</f>
        <v/>
      </c>
      <c r="BE42" s="437" t="str">
        <f>IF(BE41="","",VLOOKUP(BE41,勤務形態一覧表_シフト記号表!$C$6:$L$47,10,FALSE))</f>
        <v/>
      </c>
      <c r="BF42" s="1209">
        <f>IF($BI$3="４週",SUM(AA42:BB42),IF($BI$3="暦月",SUM(AA42:BE42),""))</f>
        <v>0</v>
      </c>
      <c r="BG42" s="1210"/>
      <c r="BH42" s="1211">
        <f>IF($BI$3="４週",BF42/4,IF($BI$3="暦月",(BF42/($BI$8/7)),""))</f>
        <v>0</v>
      </c>
      <c r="BI42" s="1210"/>
      <c r="BJ42" s="1206"/>
      <c r="BK42" s="1207"/>
      <c r="BL42" s="1207"/>
      <c r="BM42" s="1207"/>
      <c r="BN42" s="1208"/>
    </row>
    <row r="43" spans="2:66" ht="20.25" customHeight="1" x14ac:dyDescent="0.15">
      <c r="B43" s="1169">
        <f>B41+1</f>
        <v>14</v>
      </c>
      <c r="C43" s="1171"/>
      <c r="D43" s="1173"/>
      <c r="E43" s="1174"/>
      <c r="F43" s="1175"/>
      <c r="G43" s="1179"/>
      <c r="H43" s="1180"/>
      <c r="I43" s="431"/>
      <c r="J43" s="432"/>
      <c r="K43" s="431"/>
      <c r="L43" s="432"/>
      <c r="M43" s="1183"/>
      <c r="N43" s="1184"/>
      <c r="O43" s="1187"/>
      <c r="P43" s="1188"/>
      <c r="Q43" s="1188"/>
      <c r="R43" s="1180"/>
      <c r="S43" s="1148"/>
      <c r="T43" s="1149"/>
      <c r="U43" s="1149"/>
      <c r="V43" s="1149"/>
      <c r="W43" s="1150"/>
      <c r="X43" s="451" t="s">
        <v>975</v>
      </c>
      <c r="Y43" s="452"/>
      <c r="Z43" s="453"/>
      <c r="AA43" s="444"/>
      <c r="AB43" s="445"/>
      <c r="AC43" s="445"/>
      <c r="AD43" s="445"/>
      <c r="AE43" s="445"/>
      <c r="AF43" s="445"/>
      <c r="AG43" s="446"/>
      <c r="AH43" s="444"/>
      <c r="AI43" s="445"/>
      <c r="AJ43" s="445"/>
      <c r="AK43" s="445"/>
      <c r="AL43" s="445"/>
      <c r="AM43" s="445"/>
      <c r="AN43" s="446"/>
      <c r="AO43" s="444"/>
      <c r="AP43" s="445"/>
      <c r="AQ43" s="445"/>
      <c r="AR43" s="445"/>
      <c r="AS43" s="445"/>
      <c r="AT43" s="445"/>
      <c r="AU43" s="446"/>
      <c r="AV43" s="444"/>
      <c r="AW43" s="445"/>
      <c r="AX43" s="445"/>
      <c r="AY43" s="445"/>
      <c r="AZ43" s="445"/>
      <c r="BA43" s="445"/>
      <c r="BB43" s="446"/>
      <c r="BC43" s="444"/>
      <c r="BD43" s="445"/>
      <c r="BE43" s="447"/>
      <c r="BF43" s="1154"/>
      <c r="BG43" s="1155"/>
      <c r="BH43" s="1156"/>
      <c r="BI43" s="1157"/>
      <c r="BJ43" s="1158"/>
      <c r="BK43" s="1159"/>
      <c r="BL43" s="1159"/>
      <c r="BM43" s="1159"/>
      <c r="BN43" s="1160"/>
    </row>
    <row r="44" spans="2:66" ht="20.25" customHeight="1" x14ac:dyDescent="0.15">
      <c r="B44" s="1197"/>
      <c r="C44" s="1198"/>
      <c r="D44" s="1199"/>
      <c r="E44" s="1174"/>
      <c r="F44" s="1175"/>
      <c r="G44" s="1212"/>
      <c r="H44" s="1213"/>
      <c r="I44" s="431"/>
      <c r="J44" s="432">
        <f>G43</f>
        <v>0</v>
      </c>
      <c r="K44" s="431"/>
      <c r="L44" s="432">
        <f>M43</f>
        <v>0</v>
      </c>
      <c r="M44" s="1214"/>
      <c r="N44" s="1215"/>
      <c r="O44" s="1216"/>
      <c r="P44" s="1217"/>
      <c r="Q44" s="1217"/>
      <c r="R44" s="1213"/>
      <c r="S44" s="1148"/>
      <c r="T44" s="1149"/>
      <c r="U44" s="1149"/>
      <c r="V44" s="1149"/>
      <c r="W44" s="1150"/>
      <c r="X44" s="448" t="s">
        <v>976</v>
      </c>
      <c r="Y44" s="449"/>
      <c r="Z44" s="450"/>
      <c r="AA44" s="436" t="str">
        <f>IF(AA43="","",VLOOKUP(AA43,勤務形態一覧表_シフト記号表!$C$6:$L$47,10,FALSE))</f>
        <v/>
      </c>
      <c r="AB44" s="437" t="str">
        <f>IF(AB43="","",VLOOKUP(AB43,勤務形態一覧表_シフト記号表!$C$6:$L$47,10,FALSE))</f>
        <v/>
      </c>
      <c r="AC44" s="437" t="str">
        <f>IF(AC43="","",VLOOKUP(AC43,勤務形態一覧表_シフト記号表!$C$6:$L$47,10,FALSE))</f>
        <v/>
      </c>
      <c r="AD44" s="437" t="str">
        <f>IF(AD43="","",VLOOKUP(AD43,勤務形態一覧表_シフト記号表!$C$6:$L$47,10,FALSE))</f>
        <v/>
      </c>
      <c r="AE44" s="437" t="str">
        <f>IF(AE43="","",VLOOKUP(AE43,勤務形態一覧表_シフト記号表!$C$6:$L$47,10,FALSE))</f>
        <v/>
      </c>
      <c r="AF44" s="437" t="str">
        <f>IF(AF43="","",VLOOKUP(AF43,勤務形態一覧表_シフト記号表!$C$6:$L$47,10,FALSE))</f>
        <v/>
      </c>
      <c r="AG44" s="438" t="str">
        <f>IF(AG43="","",VLOOKUP(AG43,勤務形態一覧表_シフト記号表!$C$6:$L$47,10,FALSE))</f>
        <v/>
      </c>
      <c r="AH44" s="436" t="str">
        <f>IF(AH43="","",VLOOKUP(AH43,勤務形態一覧表_シフト記号表!$C$6:$L$47,10,FALSE))</f>
        <v/>
      </c>
      <c r="AI44" s="437" t="str">
        <f>IF(AI43="","",VLOOKUP(AI43,勤務形態一覧表_シフト記号表!$C$6:$L$47,10,FALSE))</f>
        <v/>
      </c>
      <c r="AJ44" s="437" t="str">
        <f>IF(AJ43="","",VLOOKUP(AJ43,勤務形態一覧表_シフト記号表!$C$6:$L$47,10,FALSE))</f>
        <v/>
      </c>
      <c r="AK44" s="437" t="str">
        <f>IF(AK43="","",VLOOKUP(AK43,勤務形態一覧表_シフト記号表!$C$6:$L$47,10,FALSE))</f>
        <v/>
      </c>
      <c r="AL44" s="437" t="str">
        <f>IF(AL43="","",VLOOKUP(AL43,勤務形態一覧表_シフト記号表!$C$6:$L$47,10,FALSE))</f>
        <v/>
      </c>
      <c r="AM44" s="437" t="str">
        <f>IF(AM43="","",VLOOKUP(AM43,勤務形態一覧表_シフト記号表!$C$6:$L$47,10,FALSE))</f>
        <v/>
      </c>
      <c r="AN44" s="438" t="str">
        <f>IF(AN43="","",VLOOKUP(AN43,勤務形態一覧表_シフト記号表!$C$6:$L$47,10,FALSE))</f>
        <v/>
      </c>
      <c r="AO44" s="436" t="str">
        <f>IF(AO43="","",VLOOKUP(AO43,勤務形態一覧表_シフト記号表!$C$6:$L$47,10,FALSE))</f>
        <v/>
      </c>
      <c r="AP44" s="437" t="str">
        <f>IF(AP43="","",VLOOKUP(AP43,勤務形態一覧表_シフト記号表!$C$6:$L$47,10,FALSE))</f>
        <v/>
      </c>
      <c r="AQ44" s="437" t="str">
        <f>IF(AQ43="","",VLOOKUP(AQ43,勤務形態一覧表_シフト記号表!$C$6:$L$47,10,FALSE))</f>
        <v/>
      </c>
      <c r="AR44" s="437" t="str">
        <f>IF(AR43="","",VLOOKUP(AR43,勤務形態一覧表_シフト記号表!$C$6:$L$47,10,FALSE))</f>
        <v/>
      </c>
      <c r="AS44" s="437" t="str">
        <f>IF(AS43="","",VLOOKUP(AS43,勤務形態一覧表_シフト記号表!$C$6:$L$47,10,FALSE))</f>
        <v/>
      </c>
      <c r="AT44" s="437" t="str">
        <f>IF(AT43="","",VLOOKUP(AT43,勤務形態一覧表_シフト記号表!$C$6:$L$47,10,FALSE))</f>
        <v/>
      </c>
      <c r="AU44" s="438" t="str">
        <f>IF(AU43="","",VLOOKUP(AU43,勤務形態一覧表_シフト記号表!$C$6:$L$47,10,FALSE))</f>
        <v/>
      </c>
      <c r="AV44" s="436" t="str">
        <f>IF(AV43="","",VLOOKUP(AV43,勤務形態一覧表_シフト記号表!$C$6:$L$47,10,FALSE))</f>
        <v/>
      </c>
      <c r="AW44" s="437" t="str">
        <f>IF(AW43="","",VLOOKUP(AW43,勤務形態一覧表_シフト記号表!$C$6:$L$47,10,FALSE))</f>
        <v/>
      </c>
      <c r="AX44" s="437" t="str">
        <f>IF(AX43="","",VLOOKUP(AX43,勤務形態一覧表_シフト記号表!$C$6:$L$47,10,FALSE))</f>
        <v/>
      </c>
      <c r="AY44" s="437" t="str">
        <f>IF(AY43="","",VLOOKUP(AY43,勤務形態一覧表_シフト記号表!$C$6:$L$47,10,FALSE))</f>
        <v/>
      </c>
      <c r="AZ44" s="437" t="str">
        <f>IF(AZ43="","",VLOOKUP(AZ43,勤務形態一覧表_シフト記号表!$C$6:$L$47,10,FALSE))</f>
        <v/>
      </c>
      <c r="BA44" s="437" t="str">
        <f>IF(BA43="","",VLOOKUP(BA43,勤務形態一覧表_シフト記号表!$C$6:$L$47,10,FALSE))</f>
        <v/>
      </c>
      <c r="BB44" s="438" t="str">
        <f>IF(BB43="","",VLOOKUP(BB43,勤務形態一覧表_シフト記号表!$C$6:$L$47,10,FALSE))</f>
        <v/>
      </c>
      <c r="BC44" s="436" t="str">
        <f>IF(BC43="","",VLOOKUP(BC43,勤務形態一覧表_シフト記号表!$C$6:$L$47,10,FALSE))</f>
        <v/>
      </c>
      <c r="BD44" s="437" t="str">
        <f>IF(BD43="","",VLOOKUP(BD43,勤務形態一覧表_シフト記号表!$C$6:$L$47,10,FALSE))</f>
        <v/>
      </c>
      <c r="BE44" s="437" t="str">
        <f>IF(BE43="","",VLOOKUP(BE43,勤務形態一覧表_シフト記号表!$C$6:$L$47,10,FALSE))</f>
        <v/>
      </c>
      <c r="BF44" s="1209">
        <f>IF($BI$3="４週",SUM(AA44:BB44),IF($BI$3="暦月",SUM(AA44:BE44),""))</f>
        <v>0</v>
      </c>
      <c r="BG44" s="1210"/>
      <c r="BH44" s="1211">
        <f>IF($BI$3="４週",BF44/4,IF($BI$3="暦月",(BF44/($BI$8/7)),""))</f>
        <v>0</v>
      </c>
      <c r="BI44" s="1210"/>
      <c r="BJ44" s="1206"/>
      <c r="BK44" s="1207"/>
      <c r="BL44" s="1207"/>
      <c r="BM44" s="1207"/>
      <c r="BN44" s="1208"/>
    </row>
    <row r="45" spans="2:66" ht="20.25" customHeight="1" x14ac:dyDescent="0.15">
      <c r="B45" s="1169">
        <f>B43+1</f>
        <v>15</v>
      </c>
      <c r="C45" s="1171"/>
      <c r="D45" s="1173"/>
      <c r="E45" s="1174"/>
      <c r="F45" s="1175"/>
      <c r="G45" s="1179"/>
      <c r="H45" s="1180"/>
      <c r="I45" s="431"/>
      <c r="J45" s="432"/>
      <c r="K45" s="431"/>
      <c r="L45" s="432"/>
      <c r="M45" s="1183"/>
      <c r="N45" s="1184"/>
      <c r="O45" s="1187"/>
      <c r="P45" s="1188"/>
      <c r="Q45" s="1188"/>
      <c r="R45" s="1180"/>
      <c r="S45" s="1148"/>
      <c r="T45" s="1149"/>
      <c r="U45" s="1149"/>
      <c r="V45" s="1149"/>
      <c r="W45" s="1150"/>
      <c r="X45" s="451" t="s">
        <v>975</v>
      </c>
      <c r="Y45" s="452"/>
      <c r="Z45" s="453"/>
      <c r="AA45" s="444"/>
      <c r="AB45" s="445"/>
      <c r="AC45" s="445"/>
      <c r="AD45" s="445"/>
      <c r="AE45" s="445"/>
      <c r="AF45" s="445"/>
      <c r="AG45" s="446"/>
      <c r="AH45" s="444"/>
      <c r="AI45" s="445"/>
      <c r="AJ45" s="445"/>
      <c r="AK45" s="445"/>
      <c r="AL45" s="445"/>
      <c r="AM45" s="445"/>
      <c r="AN45" s="446"/>
      <c r="AO45" s="444"/>
      <c r="AP45" s="445"/>
      <c r="AQ45" s="445"/>
      <c r="AR45" s="445"/>
      <c r="AS45" s="445"/>
      <c r="AT45" s="445"/>
      <c r="AU45" s="446"/>
      <c r="AV45" s="444"/>
      <c r="AW45" s="445"/>
      <c r="AX45" s="445"/>
      <c r="AY45" s="445"/>
      <c r="AZ45" s="445"/>
      <c r="BA45" s="445"/>
      <c r="BB45" s="446"/>
      <c r="BC45" s="444"/>
      <c r="BD45" s="445"/>
      <c r="BE45" s="447"/>
      <c r="BF45" s="1154"/>
      <c r="BG45" s="1155"/>
      <c r="BH45" s="1156"/>
      <c r="BI45" s="1157"/>
      <c r="BJ45" s="1158"/>
      <c r="BK45" s="1159"/>
      <c r="BL45" s="1159"/>
      <c r="BM45" s="1159"/>
      <c r="BN45" s="1160"/>
    </row>
    <row r="46" spans="2:66" ht="20.25" customHeight="1" x14ac:dyDescent="0.15">
      <c r="B46" s="1197"/>
      <c r="C46" s="1198"/>
      <c r="D46" s="1199"/>
      <c r="E46" s="1174"/>
      <c r="F46" s="1175"/>
      <c r="G46" s="1212"/>
      <c r="H46" s="1213"/>
      <c r="I46" s="431"/>
      <c r="J46" s="432">
        <f>G45</f>
        <v>0</v>
      </c>
      <c r="K46" s="431"/>
      <c r="L46" s="432">
        <f>M45</f>
        <v>0</v>
      </c>
      <c r="M46" s="1214"/>
      <c r="N46" s="1215"/>
      <c r="O46" s="1216"/>
      <c r="P46" s="1217"/>
      <c r="Q46" s="1217"/>
      <c r="R46" s="1213"/>
      <c r="S46" s="1148"/>
      <c r="T46" s="1149"/>
      <c r="U46" s="1149"/>
      <c r="V46" s="1149"/>
      <c r="W46" s="1150"/>
      <c r="X46" s="448" t="s">
        <v>976</v>
      </c>
      <c r="Y46" s="449"/>
      <c r="Z46" s="450"/>
      <c r="AA46" s="436" t="str">
        <f>IF(AA45="","",VLOOKUP(AA45,勤務形態一覧表_シフト記号表!$C$6:$L$47,10,FALSE))</f>
        <v/>
      </c>
      <c r="AB46" s="437" t="str">
        <f>IF(AB45="","",VLOOKUP(AB45,勤務形態一覧表_シフト記号表!$C$6:$L$47,10,FALSE))</f>
        <v/>
      </c>
      <c r="AC46" s="437" t="str">
        <f>IF(AC45="","",VLOOKUP(AC45,勤務形態一覧表_シフト記号表!$C$6:$L$47,10,FALSE))</f>
        <v/>
      </c>
      <c r="AD46" s="437" t="str">
        <f>IF(AD45="","",VLOOKUP(AD45,勤務形態一覧表_シフト記号表!$C$6:$L$47,10,FALSE))</f>
        <v/>
      </c>
      <c r="AE46" s="437" t="str">
        <f>IF(AE45="","",VLOOKUP(AE45,勤務形態一覧表_シフト記号表!$C$6:$L$47,10,FALSE))</f>
        <v/>
      </c>
      <c r="AF46" s="437" t="str">
        <f>IF(AF45="","",VLOOKUP(AF45,勤務形態一覧表_シフト記号表!$C$6:$L$47,10,FALSE))</f>
        <v/>
      </c>
      <c r="AG46" s="438" t="str">
        <f>IF(AG45="","",VLOOKUP(AG45,勤務形態一覧表_シフト記号表!$C$6:$L$47,10,FALSE))</f>
        <v/>
      </c>
      <c r="AH46" s="436" t="str">
        <f>IF(AH45="","",VLOOKUP(AH45,勤務形態一覧表_シフト記号表!$C$6:$L$47,10,FALSE))</f>
        <v/>
      </c>
      <c r="AI46" s="437" t="str">
        <f>IF(AI45="","",VLOOKUP(AI45,勤務形態一覧表_シフト記号表!$C$6:$L$47,10,FALSE))</f>
        <v/>
      </c>
      <c r="AJ46" s="437" t="str">
        <f>IF(AJ45="","",VLOOKUP(AJ45,勤務形態一覧表_シフト記号表!$C$6:$L$47,10,FALSE))</f>
        <v/>
      </c>
      <c r="AK46" s="437" t="str">
        <f>IF(AK45="","",VLOOKUP(AK45,勤務形態一覧表_シフト記号表!$C$6:$L$47,10,FALSE))</f>
        <v/>
      </c>
      <c r="AL46" s="437" t="str">
        <f>IF(AL45="","",VLOOKUP(AL45,勤務形態一覧表_シフト記号表!$C$6:$L$47,10,FALSE))</f>
        <v/>
      </c>
      <c r="AM46" s="437" t="str">
        <f>IF(AM45="","",VLOOKUP(AM45,勤務形態一覧表_シフト記号表!$C$6:$L$47,10,FALSE))</f>
        <v/>
      </c>
      <c r="AN46" s="438" t="str">
        <f>IF(AN45="","",VLOOKUP(AN45,勤務形態一覧表_シフト記号表!$C$6:$L$47,10,FALSE))</f>
        <v/>
      </c>
      <c r="AO46" s="436" t="str">
        <f>IF(AO45="","",VLOOKUP(AO45,勤務形態一覧表_シフト記号表!$C$6:$L$47,10,FALSE))</f>
        <v/>
      </c>
      <c r="AP46" s="437" t="str">
        <f>IF(AP45="","",VLOOKUP(AP45,勤務形態一覧表_シフト記号表!$C$6:$L$47,10,FALSE))</f>
        <v/>
      </c>
      <c r="AQ46" s="437" t="str">
        <f>IF(AQ45="","",VLOOKUP(AQ45,勤務形態一覧表_シフト記号表!$C$6:$L$47,10,FALSE))</f>
        <v/>
      </c>
      <c r="AR46" s="437" t="str">
        <f>IF(AR45="","",VLOOKUP(AR45,勤務形態一覧表_シフト記号表!$C$6:$L$47,10,FALSE))</f>
        <v/>
      </c>
      <c r="AS46" s="437" t="str">
        <f>IF(AS45="","",VLOOKUP(AS45,勤務形態一覧表_シフト記号表!$C$6:$L$47,10,FALSE))</f>
        <v/>
      </c>
      <c r="AT46" s="437" t="str">
        <f>IF(AT45="","",VLOOKUP(AT45,勤務形態一覧表_シフト記号表!$C$6:$L$47,10,FALSE))</f>
        <v/>
      </c>
      <c r="AU46" s="438" t="str">
        <f>IF(AU45="","",VLOOKUP(AU45,勤務形態一覧表_シフト記号表!$C$6:$L$47,10,FALSE))</f>
        <v/>
      </c>
      <c r="AV46" s="436" t="str">
        <f>IF(AV45="","",VLOOKUP(AV45,勤務形態一覧表_シフト記号表!$C$6:$L$47,10,FALSE))</f>
        <v/>
      </c>
      <c r="AW46" s="437" t="str">
        <f>IF(AW45="","",VLOOKUP(AW45,勤務形態一覧表_シフト記号表!$C$6:$L$47,10,FALSE))</f>
        <v/>
      </c>
      <c r="AX46" s="437" t="str">
        <f>IF(AX45="","",VLOOKUP(AX45,勤務形態一覧表_シフト記号表!$C$6:$L$47,10,FALSE))</f>
        <v/>
      </c>
      <c r="AY46" s="437" t="str">
        <f>IF(AY45="","",VLOOKUP(AY45,勤務形態一覧表_シフト記号表!$C$6:$L$47,10,FALSE))</f>
        <v/>
      </c>
      <c r="AZ46" s="437" t="str">
        <f>IF(AZ45="","",VLOOKUP(AZ45,勤務形態一覧表_シフト記号表!$C$6:$L$47,10,FALSE))</f>
        <v/>
      </c>
      <c r="BA46" s="437" t="str">
        <f>IF(BA45="","",VLOOKUP(BA45,勤務形態一覧表_シフト記号表!$C$6:$L$47,10,FALSE))</f>
        <v/>
      </c>
      <c r="BB46" s="438" t="str">
        <f>IF(BB45="","",VLOOKUP(BB45,勤務形態一覧表_シフト記号表!$C$6:$L$47,10,FALSE))</f>
        <v/>
      </c>
      <c r="BC46" s="436" t="str">
        <f>IF(BC45="","",VLOOKUP(BC45,勤務形態一覧表_シフト記号表!$C$6:$L$47,10,FALSE))</f>
        <v/>
      </c>
      <c r="BD46" s="437" t="str">
        <f>IF(BD45="","",VLOOKUP(BD45,勤務形態一覧表_シフト記号表!$C$6:$L$47,10,FALSE))</f>
        <v/>
      </c>
      <c r="BE46" s="437" t="str">
        <f>IF(BE45="","",VLOOKUP(BE45,勤務形態一覧表_シフト記号表!$C$6:$L$47,10,FALSE))</f>
        <v/>
      </c>
      <c r="BF46" s="1209">
        <f>IF($BI$3="４週",SUM(AA46:BB46),IF($BI$3="暦月",SUM(AA46:BE46),""))</f>
        <v>0</v>
      </c>
      <c r="BG46" s="1210"/>
      <c r="BH46" s="1211">
        <f>IF($BI$3="４週",BF46/4,IF($BI$3="暦月",(BF46/($BI$8/7)),""))</f>
        <v>0</v>
      </c>
      <c r="BI46" s="1210"/>
      <c r="BJ46" s="1206"/>
      <c r="BK46" s="1207"/>
      <c r="BL46" s="1207"/>
      <c r="BM46" s="1207"/>
      <c r="BN46" s="1208"/>
    </row>
    <row r="47" spans="2:66" ht="20.25" customHeight="1" x14ac:dyDescent="0.15">
      <c r="B47" s="1169">
        <f>B45+1</f>
        <v>16</v>
      </c>
      <c r="C47" s="1171"/>
      <c r="D47" s="1173"/>
      <c r="E47" s="1174"/>
      <c r="F47" s="1175"/>
      <c r="G47" s="1179"/>
      <c r="H47" s="1180"/>
      <c r="I47" s="431"/>
      <c r="J47" s="432"/>
      <c r="K47" s="431"/>
      <c r="L47" s="432"/>
      <c r="M47" s="1183"/>
      <c r="N47" s="1184"/>
      <c r="O47" s="1187"/>
      <c r="P47" s="1188"/>
      <c r="Q47" s="1188"/>
      <c r="R47" s="1180"/>
      <c r="S47" s="1148"/>
      <c r="T47" s="1149"/>
      <c r="U47" s="1149"/>
      <c r="V47" s="1149"/>
      <c r="W47" s="1150"/>
      <c r="X47" s="451" t="s">
        <v>975</v>
      </c>
      <c r="Y47" s="452"/>
      <c r="Z47" s="453"/>
      <c r="AA47" s="444"/>
      <c r="AB47" s="445"/>
      <c r="AC47" s="445"/>
      <c r="AD47" s="445"/>
      <c r="AE47" s="445"/>
      <c r="AF47" s="445"/>
      <c r="AG47" s="446"/>
      <c r="AH47" s="444"/>
      <c r="AI47" s="445"/>
      <c r="AJ47" s="445"/>
      <c r="AK47" s="445"/>
      <c r="AL47" s="445"/>
      <c r="AM47" s="445"/>
      <c r="AN47" s="446"/>
      <c r="AO47" s="444"/>
      <c r="AP47" s="445"/>
      <c r="AQ47" s="445"/>
      <c r="AR47" s="445"/>
      <c r="AS47" s="445"/>
      <c r="AT47" s="445"/>
      <c r="AU47" s="446"/>
      <c r="AV47" s="444"/>
      <c r="AW47" s="445"/>
      <c r="AX47" s="445"/>
      <c r="AY47" s="445"/>
      <c r="AZ47" s="445"/>
      <c r="BA47" s="445"/>
      <c r="BB47" s="446"/>
      <c r="BC47" s="444"/>
      <c r="BD47" s="445"/>
      <c r="BE47" s="447"/>
      <c r="BF47" s="1154"/>
      <c r="BG47" s="1155"/>
      <c r="BH47" s="1156"/>
      <c r="BI47" s="1157"/>
      <c r="BJ47" s="1158"/>
      <c r="BK47" s="1159"/>
      <c r="BL47" s="1159"/>
      <c r="BM47" s="1159"/>
      <c r="BN47" s="1160"/>
    </row>
    <row r="48" spans="2:66" ht="20.25" customHeight="1" x14ac:dyDescent="0.15">
      <c r="B48" s="1197"/>
      <c r="C48" s="1198"/>
      <c r="D48" s="1199"/>
      <c r="E48" s="1174"/>
      <c r="F48" s="1175"/>
      <c r="G48" s="1212"/>
      <c r="H48" s="1213"/>
      <c r="I48" s="431"/>
      <c r="J48" s="432">
        <f>G47</f>
        <v>0</v>
      </c>
      <c r="K48" s="431"/>
      <c r="L48" s="432">
        <f>M47</f>
        <v>0</v>
      </c>
      <c r="M48" s="1214"/>
      <c r="N48" s="1215"/>
      <c r="O48" s="1216"/>
      <c r="P48" s="1217"/>
      <c r="Q48" s="1217"/>
      <c r="R48" s="1213"/>
      <c r="S48" s="1148"/>
      <c r="T48" s="1149"/>
      <c r="U48" s="1149"/>
      <c r="V48" s="1149"/>
      <c r="W48" s="1150"/>
      <c r="X48" s="448" t="s">
        <v>976</v>
      </c>
      <c r="Y48" s="449"/>
      <c r="Z48" s="450"/>
      <c r="AA48" s="436" t="str">
        <f>IF(AA47="","",VLOOKUP(AA47,勤務形態一覧表_シフト記号表!$C$6:$L$47,10,FALSE))</f>
        <v/>
      </c>
      <c r="AB48" s="437" t="str">
        <f>IF(AB47="","",VLOOKUP(AB47,勤務形態一覧表_シフト記号表!$C$6:$L$47,10,FALSE))</f>
        <v/>
      </c>
      <c r="AC48" s="437" t="str">
        <f>IF(AC47="","",VLOOKUP(AC47,勤務形態一覧表_シフト記号表!$C$6:$L$47,10,FALSE))</f>
        <v/>
      </c>
      <c r="AD48" s="437" t="str">
        <f>IF(AD47="","",VLOOKUP(AD47,勤務形態一覧表_シフト記号表!$C$6:$L$47,10,FALSE))</f>
        <v/>
      </c>
      <c r="AE48" s="437" t="str">
        <f>IF(AE47="","",VLOOKUP(AE47,勤務形態一覧表_シフト記号表!$C$6:$L$47,10,FALSE))</f>
        <v/>
      </c>
      <c r="AF48" s="437" t="str">
        <f>IF(AF47="","",VLOOKUP(AF47,勤務形態一覧表_シフト記号表!$C$6:$L$47,10,FALSE))</f>
        <v/>
      </c>
      <c r="AG48" s="438" t="str">
        <f>IF(AG47="","",VLOOKUP(AG47,勤務形態一覧表_シフト記号表!$C$6:$L$47,10,FALSE))</f>
        <v/>
      </c>
      <c r="AH48" s="436" t="str">
        <f>IF(AH47="","",VLOOKUP(AH47,勤務形態一覧表_シフト記号表!$C$6:$L$47,10,FALSE))</f>
        <v/>
      </c>
      <c r="AI48" s="437" t="str">
        <f>IF(AI47="","",VLOOKUP(AI47,勤務形態一覧表_シフト記号表!$C$6:$L$47,10,FALSE))</f>
        <v/>
      </c>
      <c r="AJ48" s="437" t="str">
        <f>IF(AJ47="","",VLOOKUP(AJ47,勤務形態一覧表_シフト記号表!$C$6:$L$47,10,FALSE))</f>
        <v/>
      </c>
      <c r="AK48" s="437" t="str">
        <f>IF(AK47="","",VLOOKUP(AK47,勤務形態一覧表_シフト記号表!$C$6:$L$47,10,FALSE))</f>
        <v/>
      </c>
      <c r="AL48" s="437" t="str">
        <f>IF(AL47="","",VLOOKUP(AL47,勤務形態一覧表_シフト記号表!$C$6:$L$47,10,FALSE))</f>
        <v/>
      </c>
      <c r="AM48" s="437" t="str">
        <f>IF(AM47="","",VLOOKUP(AM47,勤務形態一覧表_シフト記号表!$C$6:$L$47,10,FALSE))</f>
        <v/>
      </c>
      <c r="AN48" s="438" t="str">
        <f>IF(AN47="","",VLOOKUP(AN47,勤務形態一覧表_シフト記号表!$C$6:$L$47,10,FALSE))</f>
        <v/>
      </c>
      <c r="AO48" s="436" t="str">
        <f>IF(AO47="","",VLOOKUP(AO47,勤務形態一覧表_シフト記号表!$C$6:$L$47,10,FALSE))</f>
        <v/>
      </c>
      <c r="AP48" s="437" t="str">
        <f>IF(AP47="","",VLOOKUP(AP47,勤務形態一覧表_シフト記号表!$C$6:$L$47,10,FALSE))</f>
        <v/>
      </c>
      <c r="AQ48" s="437" t="str">
        <f>IF(AQ47="","",VLOOKUP(AQ47,勤務形態一覧表_シフト記号表!$C$6:$L$47,10,FALSE))</f>
        <v/>
      </c>
      <c r="AR48" s="437" t="str">
        <f>IF(AR47="","",VLOOKUP(AR47,勤務形態一覧表_シフト記号表!$C$6:$L$47,10,FALSE))</f>
        <v/>
      </c>
      <c r="AS48" s="437" t="str">
        <f>IF(AS47="","",VLOOKUP(AS47,勤務形態一覧表_シフト記号表!$C$6:$L$47,10,FALSE))</f>
        <v/>
      </c>
      <c r="AT48" s="437" t="str">
        <f>IF(AT47="","",VLOOKUP(AT47,勤務形態一覧表_シフト記号表!$C$6:$L$47,10,FALSE))</f>
        <v/>
      </c>
      <c r="AU48" s="438" t="str">
        <f>IF(AU47="","",VLOOKUP(AU47,勤務形態一覧表_シフト記号表!$C$6:$L$47,10,FALSE))</f>
        <v/>
      </c>
      <c r="AV48" s="436" t="str">
        <f>IF(AV47="","",VLOOKUP(AV47,勤務形態一覧表_シフト記号表!$C$6:$L$47,10,FALSE))</f>
        <v/>
      </c>
      <c r="AW48" s="437" t="str">
        <f>IF(AW47="","",VLOOKUP(AW47,勤務形態一覧表_シフト記号表!$C$6:$L$47,10,FALSE))</f>
        <v/>
      </c>
      <c r="AX48" s="437" t="str">
        <f>IF(AX47="","",VLOOKUP(AX47,勤務形態一覧表_シフト記号表!$C$6:$L$47,10,FALSE))</f>
        <v/>
      </c>
      <c r="AY48" s="437" t="str">
        <f>IF(AY47="","",VLOOKUP(AY47,勤務形態一覧表_シフト記号表!$C$6:$L$47,10,FALSE))</f>
        <v/>
      </c>
      <c r="AZ48" s="437" t="str">
        <f>IF(AZ47="","",VLOOKUP(AZ47,勤務形態一覧表_シフト記号表!$C$6:$L$47,10,FALSE))</f>
        <v/>
      </c>
      <c r="BA48" s="437" t="str">
        <f>IF(BA47="","",VLOOKUP(BA47,勤務形態一覧表_シフト記号表!$C$6:$L$47,10,FALSE))</f>
        <v/>
      </c>
      <c r="BB48" s="438" t="str">
        <f>IF(BB47="","",VLOOKUP(BB47,勤務形態一覧表_シフト記号表!$C$6:$L$47,10,FALSE))</f>
        <v/>
      </c>
      <c r="BC48" s="436" t="str">
        <f>IF(BC47="","",VLOOKUP(BC47,勤務形態一覧表_シフト記号表!$C$6:$L$47,10,FALSE))</f>
        <v/>
      </c>
      <c r="BD48" s="437" t="str">
        <f>IF(BD47="","",VLOOKUP(BD47,勤務形態一覧表_シフト記号表!$C$6:$L$47,10,FALSE))</f>
        <v/>
      </c>
      <c r="BE48" s="437" t="str">
        <f>IF(BE47="","",VLOOKUP(BE47,勤務形態一覧表_シフト記号表!$C$6:$L$47,10,FALSE))</f>
        <v/>
      </c>
      <c r="BF48" s="1209">
        <f>IF($BI$3="４週",SUM(AA48:BB48),IF($BI$3="暦月",SUM(AA48:BE48),""))</f>
        <v>0</v>
      </c>
      <c r="BG48" s="1210"/>
      <c r="BH48" s="1211">
        <f>IF($BI$3="４週",BF48/4,IF($BI$3="暦月",(BF48/($BI$8/7)),""))</f>
        <v>0</v>
      </c>
      <c r="BI48" s="1210"/>
      <c r="BJ48" s="1206"/>
      <c r="BK48" s="1207"/>
      <c r="BL48" s="1207"/>
      <c r="BM48" s="1207"/>
      <c r="BN48" s="1208"/>
    </row>
    <row r="49" spans="2:66" ht="20.25" customHeight="1" x14ac:dyDescent="0.15">
      <c r="B49" s="1169">
        <f>B47+1</f>
        <v>17</v>
      </c>
      <c r="C49" s="1171"/>
      <c r="D49" s="1173"/>
      <c r="E49" s="1174"/>
      <c r="F49" s="1175"/>
      <c r="G49" s="1179"/>
      <c r="H49" s="1180"/>
      <c r="I49" s="431"/>
      <c r="J49" s="432"/>
      <c r="K49" s="431"/>
      <c r="L49" s="432"/>
      <c r="M49" s="1183"/>
      <c r="N49" s="1184"/>
      <c r="O49" s="1187"/>
      <c r="P49" s="1188"/>
      <c r="Q49" s="1188"/>
      <c r="R49" s="1180"/>
      <c r="S49" s="1148"/>
      <c r="T49" s="1149"/>
      <c r="U49" s="1149"/>
      <c r="V49" s="1149"/>
      <c r="W49" s="1150"/>
      <c r="X49" s="451" t="s">
        <v>975</v>
      </c>
      <c r="Y49" s="452"/>
      <c r="Z49" s="453"/>
      <c r="AA49" s="444"/>
      <c r="AB49" s="445"/>
      <c r="AC49" s="445"/>
      <c r="AD49" s="445"/>
      <c r="AE49" s="445"/>
      <c r="AF49" s="445"/>
      <c r="AG49" s="446"/>
      <c r="AH49" s="444"/>
      <c r="AI49" s="445"/>
      <c r="AJ49" s="445"/>
      <c r="AK49" s="445"/>
      <c r="AL49" s="445"/>
      <c r="AM49" s="445"/>
      <c r="AN49" s="446"/>
      <c r="AO49" s="444"/>
      <c r="AP49" s="445"/>
      <c r="AQ49" s="445"/>
      <c r="AR49" s="445"/>
      <c r="AS49" s="445"/>
      <c r="AT49" s="445"/>
      <c r="AU49" s="446"/>
      <c r="AV49" s="444"/>
      <c r="AW49" s="445"/>
      <c r="AX49" s="445"/>
      <c r="AY49" s="445"/>
      <c r="AZ49" s="445"/>
      <c r="BA49" s="445"/>
      <c r="BB49" s="446"/>
      <c r="BC49" s="444"/>
      <c r="BD49" s="445"/>
      <c r="BE49" s="447"/>
      <c r="BF49" s="1154"/>
      <c r="BG49" s="1155"/>
      <c r="BH49" s="1156"/>
      <c r="BI49" s="1157"/>
      <c r="BJ49" s="1158"/>
      <c r="BK49" s="1159"/>
      <c r="BL49" s="1159"/>
      <c r="BM49" s="1159"/>
      <c r="BN49" s="1160"/>
    </row>
    <row r="50" spans="2:66" ht="20.25" customHeight="1" x14ac:dyDescent="0.15">
      <c r="B50" s="1197"/>
      <c r="C50" s="1198"/>
      <c r="D50" s="1199"/>
      <c r="E50" s="1174"/>
      <c r="F50" s="1175"/>
      <c r="G50" s="1212"/>
      <c r="H50" s="1213"/>
      <c r="I50" s="431"/>
      <c r="J50" s="432">
        <f>G49</f>
        <v>0</v>
      </c>
      <c r="K50" s="431"/>
      <c r="L50" s="432">
        <f>M49</f>
        <v>0</v>
      </c>
      <c r="M50" s="1214"/>
      <c r="N50" s="1215"/>
      <c r="O50" s="1216"/>
      <c r="P50" s="1217"/>
      <c r="Q50" s="1217"/>
      <c r="R50" s="1213"/>
      <c r="S50" s="1148"/>
      <c r="T50" s="1149"/>
      <c r="U50" s="1149"/>
      <c r="V50" s="1149"/>
      <c r="W50" s="1150"/>
      <c r="X50" s="448" t="s">
        <v>976</v>
      </c>
      <c r="Y50" s="449"/>
      <c r="Z50" s="450"/>
      <c r="AA50" s="436" t="str">
        <f>IF(AA49="","",VLOOKUP(AA49,勤務形態一覧表_シフト記号表!$C$6:$L$47,10,FALSE))</f>
        <v/>
      </c>
      <c r="AB50" s="437" t="str">
        <f>IF(AB49="","",VLOOKUP(AB49,勤務形態一覧表_シフト記号表!$C$6:$L$47,10,FALSE))</f>
        <v/>
      </c>
      <c r="AC50" s="437" t="str">
        <f>IF(AC49="","",VLOOKUP(AC49,勤務形態一覧表_シフト記号表!$C$6:$L$47,10,FALSE))</f>
        <v/>
      </c>
      <c r="AD50" s="437" t="str">
        <f>IF(AD49="","",VLOOKUP(AD49,勤務形態一覧表_シフト記号表!$C$6:$L$47,10,FALSE))</f>
        <v/>
      </c>
      <c r="AE50" s="437" t="str">
        <f>IF(AE49="","",VLOOKUP(AE49,勤務形態一覧表_シフト記号表!$C$6:$L$47,10,FALSE))</f>
        <v/>
      </c>
      <c r="AF50" s="437" t="str">
        <f>IF(AF49="","",VLOOKUP(AF49,勤務形態一覧表_シフト記号表!$C$6:$L$47,10,FALSE))</f>
        <v/>
      </c>
      <c r="AG50" s="438" t="str">
        <f>IF(AG49="","",VLOOKUP(AG49,勤務形態一覧表_シフト記号表!$C$6:$L$47,10,FALSE))</f>
        <v/>
      </c>
      <c r="AH50" s="436" t="str">
        <f>IF(AH49="","",VLOOKUP(AH49,勤務形態一覧表_シフト記号表!$C$6:$L$47,10,FALSE))</f>
        <v/>
      </c>
      <c r="AI50" s="437" t="str">
        <f>IF(AI49="","",VLOOKUP(AI49,勤務形態一覧表_シフト記号表!$C$6:$L$47,10,FALSE))</f>
        <v/>
      </c>
      <c r="AJ50" s="437" t="str">
        <f>IF(AJ49="","",VLOOKUP(AJ49,勤務形態一覧表_シフト記号表!$C$6:$L$47,10,FALSE))</f>
        <v/>
      </c>
      <c r="AK50" s="437" t="str">
        <f>IF(AK49="","",VLOOKUP(AK49,勤務形態一覧表_シフト記号表!$C$6:$L$47,10,FALSE))</f>
        <v/>
      </c>
      <c r="AL50" s="437" t="str">
        <f>IF(AL49="","",VLOOKUP(AL49,勤務形態一覧表_シフト記号表!$C$6:$L$47,10,FALSE))</f>
        <v/>
      </c>
      <c r="AM50" s="437" t="str">
        <f>IF(AM49="","",VLOOKUP(AM49,勤務形態一覧表_シフト記号表!$C$6:$L$47,10,FALSE))</f>
        <v/>
      </c>
      <c r="AN50" s="438" t="str">
        <f>IF(AN49="","",VLOOKUP(AN49,勤務形態一覧表_シフト記号表!$C$6:$L$47,10,FALSE))</f>
        <v/>
      </c>
      <c r="AO50" s="436" t="str">
        <f>IF(AO49="","",VLOOKUP(AO49,勤務形態一覧表_シフト記号表!$C$6:$L$47,10,FALSE))</f>
        <v/>
      </c>
      <c r="AP50" s="437" t="str">
        <f>IF(AP49="","",VLOOKUP(AP49,勤務形態一覧表_シフト記号表!$C$6:$L$47,10,FALSE))</f>
        <v/>
      </c>
      <c r="AQ50" s="437" t="str">
        <f>IF(AQ49="","",VLOOKUP(AQ49,勤務形態一覧表_シフト記号表!$C$6:$L$47,10,FALSE))</f>
        <v/>
      </c>
      <c r="AR50" s="437" t="str">
        <f>IF(AR49="","",VLOOKUP(AR49,勤務形態一覧表_シフト記号表!$C$6:$L$47,10,FALSE))</f>
        <v/>
      </c>
      <c r="AS50" s="437" t="str">
        <f>IF(AS49="","",VLOOKUP(AS49,勤務形態一覧表_シフト記号表!$C$6:$L$47,10,FALSE))</f>
        <v/>
      </c>
      <c r="AT50" s="437" t="str">
        <f>IF(AT49="","",VLOOKUP(AT49,勤務形態一覧表_シフト記号表!$C$6:$L$47,10,FALSE))</f>
        <v/>
      </c>
      <c r="AU50" s="438" t="str">
        <f>IF(AU49="","",VLOOKUP(AU49,勤務形態一覧表_シフト記号表!$C$6:$L$47,10,FALSE))</f>
        <v/>
      </c>
      <c r="AV50" s="436" t="str">
        <f>IF(AV49="","",VLOOKUP(AV49,勤務形態一覧表_シフト記号表!$C$6:$L$47,10,FALSE))</f>
        <v/>
      </c>
      <c r="AW50" s="437" t="str">
        <f>IF(AW49="","",VLOOKUP(AW49,勤務形態一覧表_シフト記号表!$C$6:$L$47,10,FALSE))</f>
        <v/>
      </c>
      <c r="AX50" s="437" t="str">
        <f>IF(AX49="","",VLOOKUP(AX49,勤務形態一覧表_シフト記号表!$C$6:$L$47,10,FALSE))</f>
        <v/>
      </c>
      <c r="AY50" s="437" t="str">
        <f>IF(AY49="","",VLOOKUP(AY49,勤務形態一覧表_シフト記号表!$C$6:$L$47,10,FALSE))</f>
        <v/>
      </c>
      <c r="AZ50" s="437" t="str">
        <f>IF(AZ49="","",VLOOKUP(AZ49,勤務形態一覧表_シフト記号表!$C$6:$L$47,10,FALSE))</f>
        <v/>
      </c>
      <c r="BA50" s="437" t="str">
        <f>IF(BA49="","",VLOOKUP(BA49,勤務形態一覧表_シフト記号表!$C$6:$L$47,10,FALSE))</f>
        <v/>
      </c>
      <c r="BB50" s="438" t="str">
        <f>IF(BB49="","",VLOOKUP(BB49,勤務形態一覧表_シフト記号表!$C$6:$L$47,10,FALSE))</f>
        <v/>
      </c>
      <c r="BC50" s="436" t="str">
        <f>IF(BC49="","",VLOOKUP(BC49,勤務形態一覧表_シフト記号表!$C$6:$L$47,10,FALSE))</f>
        <v/>
      </c>
      <c r="BD50" s="437" t="str">
        <f>IF(BD49="","",VLOOKUP(BD49,勤務形態一覧表_シフト記号表!$C$6:$L$47,10,FALSE))</f>
        <v/>
      </c>
      <c r="BE50" s="437" t="str">
        <f>IF(BE49="","",VLOOKUP(BE49,勤務形態一覧表_シフト記号表!$C$6:$L$47,10,FALSE))</f>
        <v/>
      </c>
      <c r="BF50" s="1209">
        <f>IF($BI$3="４週",SUM(AA50:BB50),IF($BI$3="暦月",SUM(AA50:BE50),""))</f>
        <v>0</v>
      </c>
      <c r="BG50" s="1210"/>
      <c r="BH50" s="1211">
        <f>IF($BI$3="４週",BF50/4,IF($BI$3="暦月",(BF50/($BI$8/7)),""))</f>
        <v>0</v>
      </c>
      <c r="BI50" s="1210"/>
      <c r="BJ50" s="1206"/>
      <c r="BK50" s="1207"/>
      <c r="BL50" s="1207"/>
      <c r="BM50" s="1207"/>
      <c r="BN50" s="1208"/>
    </row>
    <row r="51" spans="2:66" ht="20.25" customHeight="1" x14ac:dyDescent="0.15">
      <c r="B51" s="1169">
        <f>B49+1</f>
        <v>18</v>
      </c>
      <c r="C51" s="1171"/>
      <c r="D51" s="1173"/>
      <c r="E51" s="1174"/>
      <c r="F51" s="1175"/>
      <c r="G51" s="1179"/>
      <c r="H51" s="1180"/>
      <c r="I51" s="431"/>
      <c r="J51" s="432"/>
      <c r="K51" s="431"/>
      <c r="L51" s="432"/>
      <c r="M51" s="1183"/>
      <c r="N51" s="1184"/>
      <c r="O51" s="1187"/>
      <c r="P51" s="1188"/>
      <c r="Q51" s="1188"/>
      <c r="R51" s="1180"/>
      <c r="S51" s="1148"/>
      <c r="T51" s="1149"/>
      <c r="U51" s="1149"/>
      <c r="V51" s="1149"/>
      <c r="W51" s="1150"/>
      <c r="X51" s="451" t="s">
        <v>975</v>
      </c>
      <c r="Y51" s="452"/>
      <c r="Z51" s="453"/>
      <c r="AA51" s="444"/>
      <c r="AB51" s="445"/>
      <c r="AC51" s="445"/>
      <c r="AD51" s="445"/>
      <c r="AE51" s="445"/>
      <c r="AF51" s="445"/>
      <c r="AG51" s="446"/>
      <c r="AH51" s="444"/>
      <c r="AI51" s="445"/>
      <c r="AJ51" s="445"/>
      <c r="AK51" s="445"/>
      <c r="AL51" s="445"/>
      <c r="AM51" s="445"/>
      <c r="AN51" s="446"/>
      <c r="AO51" s="444"/>
      <c r="AP51" s="445"/>
      <c r="AQ51" s="445"/>
      <c r="AR51" s="445"/>
      <c r="AS51" s="445"/>
      <c r="AT51" s="445"/>
      <c r="AU51" s="446"/>
      <c r="AV51" s="444"/>
      <c r="AW51" s="445"/>
      <c r="AX51" s="445"/>
      <c r="AY51" s="445"/>
      <c r="AZ51" s="445"/>
      <c r="BA51" s="445"/>
      <c r="BB51" s="446"/>
      <c r="BC51" s="444"/>
      <c r="BD51" s="445"/>
      <c r="BE51" s="447"/>
      <c r="BF51" s="1154"/>
      <c r="BG51" s="1155"/>
      <c r="BH51" s="1156"/>
      <c r="BI51" s="1157"/>
      <c r="BJ51" s="1158"/>
      <c r="BK51" s="1159"/>
      <c r="BL51" s="1159"/>
      <c r="BM51" s="1159"/>
      <c r="BN51" s="1160"/>
    </row>
    <row r="52" spans="2:66" ht="20.25" customHeight="1" x14ac:dyDescent="0.15">
      <c r="B52" s="1197"/>
      <c r="C52" s="1198"/>
      <c r="D52" s="1199"/>
      <c r="E52" s="1174"/>
      <c r="F52" s="1175"/>
      <c r="G52" s="1212"/>
      <c r="H52" s="1213"/>
      <c r="I52" s="431"/>
      <c r="J52" s="432">
        <f>G51</f>
        <v>0</v>
      </c>
      <c r="K52" s="431"/>
      <c r="L52" s="432">
        <f>M51</f>
        <v>0</v>
      </c>
      <c r="M52" s="1214"/>
      <c r="N52" s="1215"/>
      <c r="O52" s="1216"/>
      <c r="P52" s="1217"/>
      <c r="Q52" s="1217"/>
      <c r="R52" s="1213"/>
      <c r="S52" s="1148"/>
      <c r="T52" s="1149"/>
      <c r="U52" s="1149"/>
      <c r="V52" s="1149"/>
      <c r="W52" s="1150"/>
      <c r="X52" s="448" t="s">
        <v>976</v>
      </c>
      <c r="Y52" s="449"/>
      <c r="Z52" s="450"/>
      <c r="AA52" s="436" t="str">
        <f>IF(AA51="","",VLOOKUP(AA51,勤務形態一覧表_シフト記号表!$C$6:$L$47,10,FALSE))</f>
        <v/>
      </c>
      <c r="AB52" s="437" t="str">
        <f>IF(AB51="","",VLOOKUP(AB51,勤務形態一覧表_シフト記号表!$C$6:$L$47,10,FALSE))</f>
        <v/>
      </c>
      <c r="AC52" s="437" t="str">
        <f>IF(AC51="","",VLOOKUP(AC51,勤務形態一覧表_シフト記号表!$C$6:$L$47,10,FALSE))</f>
        <v/>
      </c>
      <c r="AD52" s="437" t="str">
        <f>IF(AD51="","",VLOOKUP(AD51,勤務形態一覧表_シフト記号表!$C$6:$L$47,10,FALSE))</f>
        <v/>
      </c>
      <c r="AE52" s="437" t="str">
        <f>IF(AE51="","",VLOOKUP(AE51,勤務形態一覧表_シフト記号表!$C$6:$L$47,10,FALSE))</f>
        <v/>
      </c>
      <c r="AF52" s="437" t="str">
        <f>IF(AF51="","",VLOOKUP(AF51,勤務形態一覧表_シフト記号表!$C$6:$L$47,10,FALSE))</f>
        <v/>
      </c>
      <c r="AG52" s="438" t="str">
        <f>IF(AG51="","",VLOOKUP(AG51,勤務形態一覧表_シフト記号表!$C$6:$L$47,10,FALSE))</f>
        <v/>
      </c>
      <c r="AH52" s="436" t="str">
        <f>IF(AH51="","",VLOOKUP(AH51,勤務形態一覧表_シフト記号表!$C$6:$L$47,10,FALSE))</f>
        <v/>
      </c>
      <c r="AI52" s="437" t="str">
        <f>IF(AI51="","",VLOOKUP(AI51,勤務形態一覧表_シフト記号表!$C$6:$L$47,10,FALSE))</f>
        <v/>
      </c>
      <c r="AJ52" s="437" t="str">
        <f>IF(AJ51="","",VLOOKUP(AJ51,勤務形態一覧表_シフト記号表!$C$6:$L$47,10,FALSE))</f>
        <v/>
      </c>
      <c r="AK52" s="437" t="str">
        <f>IF(AK51="","",VLOOKUP(AK51,勤務形態一覧表_シフト記号表!$C$6:$L$47,10,FALSE))</f>
        <v/>
      </c>
      <c r="AL52" s="437" t="str">
        <f>IF(AL51="","",VLOOKUP(AL51,勤務形態一覧表_シフト記号表!$C$6:$L$47,10,FALSE))</f>
        <v/>
      </c>
      <c r="AM52" s="437" t="str">
        <f>IF(AM51="","",VLOOKUP(AM51,勤務形態一覧表_シフト記号表!$C$6:$L$47,10,FALSE))</f>
        <v/>
      </c>
      <c r="AN52" s="438" t="str">
        <f>IF(AN51="","",VLOOKUP(AN51,勤務形態一覧表_シフト記号表!$C$6:$L$47,10,FALSE))</f>
        <v/>
      </c>
      <c r="AO52" s="436" t="str">
        <f>IF(AO51="","",VLOOKUP(AO51,勤務形態一覧表_シフト記号表!$C$6:$L$47,10,FALSE))</f>
        <v/>
      </c>
      <c r="AP52" s="437" t="str">
        <f>IF(AP51="","",VLOOKUP(AP51,勤務形態一覧表_シフト記号表!$C$6:$L$47,10,FALSE))</f>
        <v/>
      </c>
      <c r="AQ52" s="437" t="str">
        <f>IF(AQ51="","",VLOOKUP(AQ51,勤務形態一覧表_シフト記号表!$C$6:$L$47,10,FALSE))</f>
        <v/>
      </c>
      <c r="AR52" s="437" t="str">
        <f>IF(AR51="","",VLOOKUP(AR51,勤務形態一覧表_シフト記号表!$C$6:$L$47,10,FALSE))</f>
        <v/>
      </c>
      <c r="AS52" s="437" t="str">
        <f>IF(AS51="","",VLOOKUP(AS51,勤務形態一覧表_シフト記号表!$C$6:$L$47,10,FALSE))</f>
        <v/>
      </c>
      <c r="AT52" s="437" t="str">
        <f>IF(AT51="","",VLOOKUP(AT51,勤務形態一覧表_シフト記号表!$C$6:$L$47,10,FALSE))</f>
        <v/>
      </c>
      <c r="AU52" s="438" t="str">
        <f>IF(AU51="","",VLOOKUP(AU51,勤務形態一覧表_シフト記号表!$C$6:$L$47,10,FALSE))</f>
        <v/>
      </c>
      <c r="AV52" s="436" t="str">
        <f>IF(AV51="","",VLOOKUP(AV51,勤務形態一覧表_シフト記号表!$C$6:$L$47,10,FALSE))</f>
        <v/>
      </c>
      <c r="AW52" s="437" t="str">
        <f>IF(AW51="","",VLOOKUP(AW51,勤務形態一覧表_シフト記号表!$C$6:$L$47,10,FALSE))</f>
        <v/>
      </c>
      <c r="AX52" s="437" t="str">
        <f>IF(AX51="","",VLOOKUP(AX51,勤務形態一覧表_シフト記号表!$C$6:$L$47,10,FALSE))</f>
        <v/>
      </c>
      <c r="AY52" s="437" t="str">
        <f>IF(AY51="","",VLOOKUP(AY51,勤務形態一覧表_シフト記号表!$C$6:$L$47,10,FALSE))</f>
        <v/>
      </c>
      <c r="AZ52" s="437" t="str">
        <f>IF(AZ51="","",VLOOKUP(AZ51,勤務形態一覧表_シフト記号表!$C$6:$L$47,10,FALSE))</f>
        <v/>
      </c>
      <c r="BA52" s="437" t="str">
        <f>IF(BA51="","",VLOOKUP(BA51,勤務形態一覧表_シフト記号表!$C$6:$L$47,10,FALSE))</f>
        <v/>
      </c>
      <c r="BB52" s="438" t="str">
        <f>IF(BB51="","",VLOOKUP(BB51,勤務形態一覧表_シフト記号表!$C$6:$L$47,10,FALSE))</f>
        <v/>
      </c>
      <c r="BC52" s="436" t="str">
        <f>IF(BC51="","",VLOOKUP(BC51,勤務形態一覧表_シフト記号表!$C$6:$L$47,10,FALSE))</f>
        <v/>
      </c>
      <c r="BD52" s="437" t="str">
        <f>IF(BD51="","",VLOOKUP(BD51,勤務形態一覧表_シフト記号表!$C$6:$L$47,10,FALSE))</f>
        <v/>
      </c>
      <c r="BE52" s="437" t="str">
        <f>IF(BE51="","",VLOOKUP(BE51,勤務形態一覧表_シフト記号表!$C$6:$L$47,10,FALSE))</f>
        <v/>
      </c>
      <c r="BF52" s="1209">
        <f>IF($BI$3="４週",SUM(AA52:BB52),IF($BI$3="暦月",SUM(AA52:BE52),""))</f>
        <v>0</v>
      </c>
      <c r="BG52" s="1210"/>
      <c r="BH52" s="1211">
        <f>IF($BI$3="４週",BF52/4,IF($BI$3="暦月",(BF52/($BI$8/7)),""))</f>
        <v>0</v>
      </c>
      <c r="BI52" s="1210"/>
      <c r="BJ52" s="1206"/>
      <c r="BK52" s="1207"/>
      <c r="BL52" s="1207"/>
      <c r="BM52" s="1207"/>
      <c r="BN52" s="1208"/>
    </row>
    <row r="53" spans="2:66" ht="20.25" customHeight="1" x14ac:dyDescent="0.15">
      <c r="B53" s="1169">
        <f>B51+1</f>
        <v>19</v>
      </c>
      <c r="C53" s="1171"/>
      <c r="D53" s="1173"/>
      <c r="E53" s="1174"/>
      <c r="F53" s="1175"/>
      <c r="G53" s="1179"/>
      <c r="H53" s="1180"/>
      <c r="I53" s="439"/>
      <c r="J53" s="440"/>
      <c r="K53" s="439"/>
      <c r="L53" s="440"/>
      <c r="M53" s="1183"/>
      <c r="N53" s="1184"/>
      <c r="O53" s="1187"/>
      <c r="P53" s="1188"/>
      <c r="Q53" s="1188"/>
      <c r="R53" s="1180"/>
      <c r="S53" s="1148"/>
      <c r="T53" s="1149"/>
      <c r="U53" s="1149"/>
      <c r="V53" s="1149"/>
      <c r="W53" s="1150"/>
      <c r="X53" s="441" t="s">
        <v>975</v>
      </c>
      <c r="Y53" s="442"/>
      <c r="Z53" s="443"/>
      <c r="AA53" s="444"/>
      <c r="AB53" s="445"/>
      <c r="AC53" s="445"/>
      <c r="AD53" s="445"/>
      <c r="AE53" s="445"/>
      <c r="AF53" s="445"/>
      <c r="AG53" s="446"/>
      <c r="AH53" s="444"/>
      <c r="AI53" s="445"/>
      <c r="AJ53" s="445"/>
      <c r="AK53" s="445"/>
      <c r="AL53" s="445"/>
      <c r="AM53" s="445"/>
      <c r="AN53" s="446"/>
      <c r="AO53" s="444"/>
      <c r="AP53" s="445"/>
      <c r="AQ53" s="445"/>
      <c r="AR53" s="445"/>
      <c r="AS53" s="445"/>
      <c r="AT53" s="445"/>
      <c r="AU53" s="446"/>
      <c r="AV53" s="444"/>
      <c r="AW53" s="445"/>
      <c r="AX53" s="445"/>
      <c r="AY53" s="445"/>
      <c r="AZ53" s="445"/>
      <c r="BA53" s="445"/>
      <c r="BB53" s="446"/>
      <c r="BC53" s="444"/>
      <c r="BD53" s="445"/>
      <c r="BE53" s="447"/>
      <c r="BF53" s="1154"/>
      <c r="BG53" s="1155"/>
      <c r="BH53" s="1156"/>
      <c r="BI53" s="1157"/>
      <c r="BJ53" s="1158"/>
      <c r="BK53" s="1159"/>
      <c r="BL53" s="1159"/>
      <c r="BM53" s="1159"/>
      <c r="BN53" s="1160"/>
    </row>
    <row r="54" spans="2:66" ht="20.25" customHeight="1" x14ac:dyDescent="0.15">
      <c r="B54" s="1197"/>
      <c r="C54" s="1198"/>
      <c r="D54" s="1199"/>
      <c r="E54" s="1174"/>
      <c r="F54" s="1175"/>
      <c r="G54" s="1212"/>
      <c r="H54" s="1213"/>
      <c r="I54" s="431"/>
      <c r="J54" s="432">
        <f>G53</f>
        <v>0</v>
      </c>
      <c r="K54" s="431"/>
      <c r="L54" s="432">
        <f>M53</f>
        <v>0</v>
      </c>
      <c r="M54" s="1214"/>
      <c r="N54" s="1215"/>
      <c r="O54" s="1216"/>
      <c r="P54" s="1217"/>
      <c r="Q54" s="1217"/>
      <c r="R54" s="1213"/>
      <c r="S54" s="1148"/>
      <c r="T54" s="1149"/>
      <c r="U54" s="1149"/>
      <c r="V54" s="1149"/>
      <c r="W54" s="1150"/>
      <c r="X54" s="448" t="s">
        <v>976</v>
      </c>
      <c r="Y54" s="434"/>
      <c r="Z54" s="435"/>
      <c r="AA54" s="436" t="str">
        <f>IF(AA53="","",VLOOKUP(AA53,勤務形態一覧表_シフト記号表!$C$6:$L$47,10,FALSE))</f>
        <v/>
      </c>
      <c r="AB54" s="437" t="str">
        <f>IF(AB53="","",VLOOKUP(AB53,勤務形態一覧表_シフト記号表!$C$6:$L$47,10,FALSE))</f>
        <v/>
      </c>
      <c r="AC54" s="437" t="str">
        <f>IF(AC53="","",VLOOKUP(AC53,勤務形態一覧表_シフト記号表!$C$6:$L$47,10,FALSE))</f>
        <v/>
      </c>
      <c r="AD54" s="437" t="str">
        <f>IF(AD53="","",VLOOKUP(AD53,勤務形態一覧表_シフト記号表!$C$6:$L$47,10,FALSE))</f>
        <v/>
      </c>
      <c r="AE54" s="437" t="str">
        <f>IF(AE53="","",VLOOKUP(AE53,勤務形態一覧表_シフト記号表!$C$6:$L$47,10,FALSE))</f>
        <v/>
      </c>
      <c r="AF54" s="437" t="str">
        <f>IF(AF53="","",VLOOKUP(AF53,勤務形態一覧表_シフト記号表!$C$6:$L$47,10,FALSE))</f>
        <v/>
      </c>
      <c r="AG54" s="438" t="str">
        <f>IF(AG53="","",VLOOKUP(AG53,勤務形態一覧表_シフト記号表!$C$6:$L$47,10,FALSE))</f>
        <v/>
      </c>
      <c r="AH54" s="436" t="str">
        <f>IF(AH53="","",VLOOKUP(AH53,勤務形態一覧表_シフト記号表!$C$6:$L$47,10,FALSE))</f>
        <v/>
      </c>
      <c r="AI54" s="437" t="str">
        <f>IF(AI53="","",VLOOKUP(AI53,勤務形態一覧表_シフト記号表!$C$6:$L$47,10,FALSE))</f>
        <v/>
      </c>
      <c r="AJ54" s="437" t="str">
        <f>IF(AJ53="","",VLOOKUP(AJ53,勤務形態一覧表_シフト記号表!$C$6:$L$47,10,FALSE))</f>
        <v/>
      </c>
      <c r="AK54" s="437" t="str">
        <f>IF(AK53="","",VLOOKUP(AK53,勤務形態一覧表_シフト記号表!$C$6:$L$47,10,FALSE))</f>
        <v/>
      </c>
      <c r="AL54" s="437" t="str">
        <f>IF(AL53="","",VLOOKUP(AL53,勤務形態一覧表_シフト記号表!$C$6:$L$47,10,FALSE))</f>
        <v/>
      </c>
      <c r="AM54" s="437" t="str">
        <f>IF(AM53="","",VLOOKUP(AM53,勤務形態一覧表_シフト記号表!$C$6:$L$47,10,FALSE))</f>
        <v/>
      </c>
      <c r="AN54" s="438" t="str">
        <f>IF(AN53="","",VLOOKUP(AN53,勤務形態一覧表_シフト記号表!$C$6:$L$47,10,FALSE))</f>
        <v/>
      </c>
      <c r="AO54" s="436" t="str">
        <f>IF(AO53="","",VLOOKUP(AO53,勤務形態一覧表_シフト記号表!$C$6:$L$47,10,FALSE))</f>
        <v/>
      </c>
      <c r="AP54" s="437" t="str">
        <f>IF(AP53="","",VLOOKUP(AP53,勤務形態一覧表_シフト記号表!$C$6:$L$47,10,FALSE))</f>
        <v/>
      </c>
      <c r="AQ54" s="437" t="str">
        <f>IF(AQ53="","",VLOOKUP(AQ53,勤務形態一覧表_シフト記号表!$C$6:$L$47,10,FALSE))</f>
        <v/>
      </c>
      <c r="AR54" s="437" t="str">
        <f>IF(AR53="","",VLOOKUP(AR53,勤務形態一覧表_シフト記号表!$C$6:$L$47,10,FALSE))</f>
        <v/>
      </c>
      <c r="AS54" s="437" t="str">
        <f>IF(AS53="","",VLOOKUP(AS53,勤務形態一覧表_シフト記号表!$C$6:$L$47,10,FALSE))</f>
        <v/>
      </c>
      <c r="AT54" s="437" t="str">
        <f>IF(AT53="","",VLOOKUP(AT53,勤務形態一覧表_シフト記号表!$C$6:$L$47,10,FALSE))</f>
        <v/>
      </c>
      <c r="AU54" s="438" t="str">
        <f>IF(AU53="","",VLOOKUP(AU53,勤務形態一覧表_シフト記号表!$C$6:$L$47,10,FALSE))</f>
        <v/>
      </c>
      <c r="AV54" s="436" t="str">
        <f>IF(AV53="","",VLOOKUP(AV53,勤務形態一覧表_シフト記号表!$C$6:$L$47,10,FALSE))</f>
        <v/>
      </c>
      <c r="AW54" s="437" t="str">
        <f>IF(AW53="","",VLOOKUP(AW53,勤務形態一覧表_シフト記号表!$C$6:$L$47,10,FALSE))</f>
        <v/>
      </c>
      <c r="AX54" s="437" t="str">
        <f>IF(AX53="","",VLOOKUP(AX53,勤務形態一覧表_シフト記号表!$C$6:$L$47,10,FALSE))</f>
        <v/>
      </c>
      <c r="AY54" s="437" t="str">
        <f>IF(AY53="","",VLOOKUP(AY53,勤務形態一覧表_シフト記号表!$C$6:$L$47,10,FALSE))</f>
        <v/>
      </c>
      <c r="AZ54" s="437" t="str">
        <f>IF(AZ53="","",VLOOKUP(AZ53,勤務形態一覧表_シフト記号表!$C$6:$L$47,10,FALSE))</f>
        <v/>
      </c>
      <c r="BA54" s="437" t="str">
        <f>IF(BA53="","",VLOOKUP(BA53,勤務形態一覧表_シフト記号表!$C$6:$L$47,10,FALSE))</f>
        <v/>
      </c>
      <c r="BB54" s="438" t="str">
        <f>IF(BB53="","",VLOOKUP(BB53,勤務形態一覧表_シフト記号表!$C$6:$L$47,10,FALSE))</f>
        <v/>
      </c>
      <c r="BC54" s="436" t="str">
        <f>IF(BC53="","",VLOOKUP(BC53,勤務形態一覧表_シフト記号表!$C$6:$L$47,10,FALSE))</f>
        <v/>
      </c>
      <c r="BD54" s="437" t="str">
        <f>IF(BD53="","",VLOOKUP(BD53,勤務形態一覧表_シフト記号表!$C$6:$L$47,10,FALSE))</f>
        <v/>
      </c>
      <c r="BE54" s="437" t="str">
        <f>IF(BE53="","",VLOOKUP(BE53,勤務形態一覧表_シフト記号表!$C$6:$L$47,10,FALSE))</f>
        <v/>
      </c>
      <c r="BF54" s="1209">
        <f>IF($BI$3="４週",SUM(AA54:BB54),IF($BI$3="暦月",SUM(AA54:BE54),""))</f>
        <v>0</v>
      </c>
      <c r="BG54" s="1210"/>
      <c r="BH54" s="1211">
        <f>IF($BI$3="４週",BF54/4,IF($BI$3="暦月",(BF54/($BI$8/7)),""))</f>
        <v>0</v>
      </c>
      <c r="BI54" s="1210"/>
      <c r="BJ54" s="1206"/>
      <c r="BK54" s="1207"/>
      <c r="BL54" s="1207"/>
      <c r="BM54" s="1207"/>
      <c r="BN54" s="1208"/>
    </row>
    <row r="55" spans="2:66" ht="20.25" customHeight="1" x14ac:dyDescent="0.15">
      <c r="B55" s="1169">
        <f>B53+1</f>
        <v>20</v>
      </c>
      <c r="C55" s="1171"/>
      <c r="D55" s="1173"/>
      <c r="E55" s="1174"/>
      <c r="F55" s="1175"/>
      <c r="G55" s="1179"/>
      <c r="H55" s="1180"/>
      <c r="I55" s="439"/>
      <c r="J55" s="440"/>
      <c r="K55" s="439"/>
      <c r="L55" s="440"/>
      <c r="M55" s="1183"/>
      <c r="N55" s="1184"/>
      <c r="O55" s="1187"/>
      <c r="P55" s="1188"/>
      <c r="Q55" s="1188"/>
      <c r="R55" s="1180"/>
      <c r="S55" s="1148"/>
      <c r="T55" s="1149"/>
      <c r="U55" s="1149"/>
      <c r="V55" s="1149"/>
      <c r="W55" s="1150"/>
      <c r="X55" s="441" t="s">
        <v>975</v>
      </c>
      <c r="Y55" s="442"/>
      <c r="Z55" s="443"/>
      <c r="AA55" s="444"/>
      <c r="AB55" s="445"/>
      <c r="AC55" s="445"/>
      <c r="AD55" s="445"/>
      <c r="AE55" s="445"/>
      <c r="AF55" s="445"/>
      <c r="AG55" s="446"/>
      <c r="AH55" s="444"/>
      <c r="AI55" s="445"/>
      <c r="AJ55" s="445"/>
      <c r="AK55" s="445"/>
      <c r="AL55" s="445"/>
      <c r="AM55" s="445"/>
      <c r="AN55" s="446"/>
      <c r="AO55" s="444"/>
      <c r="AP55" s="445"/>
      <c r="AQ55" s="445"/>
      <c r="AR55" s="445"/>
      <c r="AS55" s="445"/>
      <c r="AT55" s="445"/>
      <c r="AU55" s="446"/>
      <c r="AV55" s="444"/>
      <c r="AW55" s="445"/>
      <c r="AX55" s="445"/>
      <c r="AY55" s="445"/>
      <c r="AZ55" s="445"/>
      <c r="BA55" s="445"/>
      <c r="BB55" s="446"/>
      <c r="BC55" s="444"/>
      <c r="BD55" s="445"/>
      <c r="BE55" s="447"/>
      <c r="BF55" s="1154"/>
      <c r="BG55" s="1155"/>
      <c r="BH55" s="1156"/>
      <c r="BI55" s="1157"/>
      <c r="BJ55" s="1158"/>
      <c r="BK55" s="1159"/>
      <c r="BL55" s="1159"/>
      <c r="BM55" s="1159"/>
      <c r="BN55" s="1160"/>
    </row>
    <row r="56" spans="2:66" ht="20.25" customHeight="1" x14ac:dyDescent="0.15">
      <c r="B56" s="1197"/>
      <c r="C56" s="1198"/>
      <c r="D56" s="1199"/>
      <c r="E56" s="1174"/>
      <c r="F56" s="1175"/>
      <c r="G56" s="1212"/>
      <c r="H56" s="1213"/>
      <c r="I56" s="431"/>
      <c r="J56" s="432">
        <f>G55</f>
        <v>0</v>
      </c>
      <c r="K56" s="431"/>
      <c r="L56" s="432">
        <f>M55</f>
        <v>0</v>
      </c>
      <c r="M56" s="1214"/>
      <c r="N56" s="1215"/>
      <c r="O56" s="1216"/>
      <c r="P56" s="1217"/>
      <c r="Q56" s="1217"/>
      <c r="R56" s="1213"/>
      <c r="S56" s="1148"/>
      <c r="T56" s="1149"/>
      <c r="U56" s="1149"/>
      <c r="V56" s="1149"/>
      <c r="W56" s="1150"/>
      <c r="X56" s="448" t="s">
        <v>976</v>
      </c>
      <c r="Y56" s="449"/>
      <c r="Z56" s="450"/>
      <c r="AA56" s="436" t="str">
        <f>IF(AA55="","",VLOOKUP(AA55,勤務形態一覧表_シフト記号表!$C$6:$L$47,10,FALSE))</f>
        <v/>
      </c>
      <c r="AB56" s="437" t="str">
        <f>IF(AB55="","",VLOOKUP(AB55,勤務形態一覧表_シフト記号表!$C$6:$L$47,10,FALSE))</f>
        <v/>
      </c>
      <c r="AC56" s="437" t="str">
        <f>IF(AC55="","",VLOOKUP(AC55,勤務形態一覧表_シフト記号表!$C$6:$L$47,10,FALSE))</f>
        <v/>
      </c>
      <c r="AD56" s="437" t="str">
        <f>IF(AD55="","",VLOOKUP(AD55,勤務形態一覧表_シフト記号表!$C$6:$L$47,10,FALSE))</f>
        <v/>
      </c>
      <c r="AE56" s="437" t="str">
        <f>IF(AE55="","",VLOOKUP(AE55,勤務形態一覧表_シフト記号表!$C$6:$L$47,10,FALSE))</f>
        <v/>
      </c>
      <c r="AF56" s="437" t="str">
        <f>IF(AF55="","",VLOOKUP(AF55,勤務形態一覧表_シフト記号表!$C$6:$L$47,10,FALSE))</f>
        <v/>
      </c>
      <c r="AG56" s="438" t="str">
        <f>IF(AG55="","",VLOOKUP(AG55,勤務形態一覧表_シフト記号表!$C$6:$L$47,10,FALSE))</f>
        <v/>
      </c>
      <c r="AH56" s="436" t="str">
        <f>IF(AH55="","",VLOOKUP(AH55,勤務形態一覧表_シフト記号表!$C$6:$L$47,10,FALSE))</f>
        <v/>
      </c>
      <c r="AI56" s="437" t="str">
        <f>IF(AI55="","",VLOOKUP(AI55,勤務形態一覧表_シフト記号表!$C$6:$L$47,10,FALSE))</f>
        <v/>
      </c>
      <c r="AJ56" s="437" t="str">
        <f>IF(AJ55="","",VLOOKUP(AJ55,勤務形態一覧表_シフト記号表!$C$6:$L$47,10,FALSE))</f>
        <v/>
      </c>
      <c r="AK56" s="437" t="str">
        <f>IF(AK55="","",VLOOKUP(AK55,勤務形態一覧表_シフト記号表!$C$6:$L$47,10,FALSE))</f>
        <v/>
      </c>
      <c r="AL56" s="437" t="str">
        <f>IF(AL55="","",VLOOKUP(AL55,勤務形態一覧表_シフト記号表!$C$6:$L$47,10,FALSE))</f>
        <v/>
      </c>
      <c r="AM56" s="437" t="str">
        <f>IF(AM55="","",VLOOKUP(AM55,勤務形態一覧表_シフト記号表!$C$6:$L$47,10,FALSE))</f>
        <v/>
      </c>
      <c r="AN56" s="438" t="str">
        <f>IF(AN55="","",VLOOKUP(AN55,勤務形態一覧表_シフト記号表!$C$6:$L$47,10,FALSE))</f>
        <v/>
      </c>
      <c r="AO56" s="436" t="str">
        <f>IF(AO55="","",VLOOKUP(AO55,勤務形態一覧表_シフト記号表!$C$6:$L$47,10,FALSE))</f>
        <v/>
      </c>
      <c r="AP56" s="437" t="str">
        <f>IF(AP55="","",VLOOKUP(AP55,勤務形態一覧表_シフト記号表!$C$6:$L$47,10,FALSE))</f>
        <v/>
      </c>
      <c r="AQ56" s="437" t="str">
        <f>IF(AQ55="","",VLOOKUP(AQ55,勤務形態一覧表_シフト記号表!$C$6:$L$47,10,FALSE))</f>
        <v/>
      </c>
      <c r="AR56" s="437" t="str">
        <f>IF(AR55="","",VLOOKUP(AR55,勤務形態一覧表_シフト記号表!$C$6:$L$47,10,FALSE))</f>
        <v/>
      </c>
      <c r="AS56" s="437" t="str">
        <f>IF(AS55="","",VLOOKUP(AS55,勤務形態一覧表_シフト記号表!$C$6:$L$47,10,FALSE))</f>
        <v/>
      </c>
      <c r="AT56" s="437" t="str">
        <f>IF(AT55="","",VLOOKUP(AT55,勤務形態一覧表_シフト記号表!$C$6:$L$47,10,FALSE))</f>
        <v/>
      </c>
      <c r="AU56" s="438" t="str">
        <f>IF(AU55="","",VLOOKUP(AU55,勤務形態一覧表_シフト記号表!$C$6:$L$47,10,FALSE))</f>
        <v/>
      </c>
      <c r="AV56" s="436" t="str">
        <f>IF(AV55="","",VLOOKUP(AV55,勤務形態一覧表_シフト記号表!$C$6:$L$47,10,FALSE))</f>
        <v/>
      </c>
      <c r="AW56" s="437" t="str">
        <f>IF(AW55="","",VLOOKUP(AW55,勤務形態一覧表_シフト記号表!$C$6:$L$47,10,FALSE))</f>
        <v/>
      </c>
      <c r="AX56" s="437" t="str">
        <f>IF(AX55="","",VLOOKUP(AX55,勤務形態一覧表_シフト記号表!$C$6:$L$47,10,FALSE))</f>
        <v/>
      </c>
      <c r="AY56" s="437" t="str">
        <f>IF(AY55="","",VLOOKUP(AY55,勤務形態一覧表_シフト記号表!$C$6:$L$47,10,FALSE))</f>
        <v/>
      </c>
      <c r="AZ56" s="437" t="str">
        <f>IF(AZ55="","",VLOOKUP(AZ55,勤務形態一覧表_シフト記号表!$C$6:$L$47,10,FALSE))</f>
        <v/>
      </c>
      <c r="BA56" s="437" t="str">
        <f>IF(BA55="","",VLOOKUP(BA55,勤務形態一覧表_シフト記号表!$C$6:$L$47,10,FALSE))</f>
        <v/>
      </c>
      <c r="BB56" s="438" t="str">
        <f>IF(BB55="","",VLOOKUP(BB55,勤務形態一覧表_シフト記号表!$C$6:$L$47,10,FALSE))</f>
        <v/>
      </c>
      <c r="BC56" s="436" t="str">
        <f>IF(BC55="","",VLOOKUP(BC55,勤務形態一覧表_シフト記号表!$C$6:$L$47,10,FALSE))</f>
        <v/>
      </c>
      <c r="BD56" s="437" t="str">
        <f>IF(BD55="","",VLOOKUP(BD55,勤務形態一覧表_シフト記号表!$C$6:$L$47,10,FALSE))</f>
        <v/>
      </c>
      <c r="BE56" s="437" t="str">
        <f>IF(BE55="","",VLOOKUP(BE55,勤務形態一覧表_シフト記号表!$C$6:$L$47,10,FALSE))</f>
        <v/>
      </c>
      <c r="BF56" s="1209">
        <f>IF($BI$3="４週",SUM(AA56:BB56),IF($BI$3="暦月",SUM(AA56:BE56),""))</f>
        <v>0</v>
      </c>
      <c r="BG56" s="1210"/>
      <c r="BH56" s="1211">
        <f>IF($BI$3="４週",BF56/4,IF($BI$3="暦月",(BF56/($BI$8/7)),""))</f>
        <v>0</v>
      </c>
      <c r="BI56" s="1210"/>
      <c r="BJ56" s="1206"/>
      <c r="BK56" s="1207"/>
      <c r="BL56" s="1207"/>
      <c r="BM56" s="1207"/>
      <c r="BN56" s="1208"/>
    </row>
    <row r="57" spans="2:66" ht="20.25" customHeight="1" x14ac:dyDescent="0.15">
      <c r="B57" s="1169">
        <f>B55+1</f>
        <v>21</v>
      </c>
      <c r="C57" s="1171"/>
      <c r="D57" s="1173"/>
      <c r="E57" s="1174"/>
      <c r="F57" s="1175"/>
      <c r="G57" s="1179"/>
      <c r="H57" s="1180"/>
      <c r="I57" s="431"/>
      <c r="J57" s="432"/>
      <c r="K57" s="431"/>
      <c r="L57" s="432"/>
      <c r="M57" s="1183"/>
      <c r="N57" s="1184"/>
      <c r="O57" s="1187"/>
      <c r="P57" s="1188"/>
      <c r="Q57" s="1188"/>
      <c r="R57" s="1180"/>
      <c r="S57" s="1148"/>
      <c r="T57" s="1149"/>
      <c r="U57" s="1149"/>
      <c r="V57" s="1149"/>
      <c r="W57" s="1150"/>
      <c r="X57" s="451" t="s">
        <v>975</v>
      </c>
      <c r="Y57" s="452"/>
      <c r="Z57" s="453"/>
      <c r="AA57" s="444"/>
      <c r="AB57" s="445"/>
      <c r="AC57" s="445"/>
      <c r="AD57" s="445"/>
      <c r="AE57" s="445"/>
      <c r="AF57" s="445"/>
      <c r="AG57" s="446"/>
      <c r="AH57" s="444"/>
      <c r="AI57" s="445"/>
      <c r="AJ57" s="445"/>
      <c r="AK57" s="445"/>
      <c r="AL57" s="445"/>
      <c r="AM57" s="445"/>
      <c r="AN57" s="446"/>
      <c r="AO57" s="444"/>
      <c r="AP57" s="445"/>
      <c r="AQ57" s="445"/>
      <c r="AR57" s="445"/>
      <c r="AS57" s="445"/>
      <c r="AT57" s="445"/>
      <c r="AU57" s="446"/>
      <c r="AV57" s="444"/>
      <c r="AW57" s="445"/>
      <c r="AX57" s="445"/>
      <c r="AY57" s="445"/>
      <c r="AZ57" s="445"/>
      <c r="BA57" s="445"/>
      <c r="BB57" s="446"/>
      <c r="BC57" s="444"/>
      <c r="BD57" s="445"/>
      <c r="BE57" s="447"/>
      <c r="BF57" s="1154"/>
      <c r="BG57" s="1155"/>
      <c r="BH57" s="1156"/>
      <c r="BI57" s="1157"/>
      <c r="BJ57" s="1158"/>
      <c r="BK57" s="1159"/>
      <c r="BL57" s="1159"/>
      <c r="BM57" s="1159"/>
      <c r="BN57" s="1160"/>
    </row>
    <row r="58" spans="2:66" ht="20.25" customHeight="1" x14ac:dyDescent="0.15">
      <c r="B58" s="1197"/>
      <c r="C58" s="1198"/>
      <c r="D58" s="1199"/>
      <c r="E58" s="1174"/>
      <c r="F58" s="1175"/>
      <c r="G58" s="1212"/>
      <c r="H58" s="1213"/>
      <c r="I58" s="431"/>
      <c r="J58" s="432">
        <f>G57</f>
        <v>0</v>
      </c>
      <c r="K58" s="431"/>
      <c r="L58" s="432">
        <f>M57</f>
        <v>0</v>
      </c>
      <c r="M58" s="1214"/>
      <c r="N58" s="1215"/>
      <c r="O58" s="1216"/>
      <c r="P58" s="1217"/>
      <c r="Q58" s="1217"/>
      <c r="R58" s="1213"/>
      <c r="S58" s="1148"/>
      <c r="T58" s="1149"/>
      <c r="U58" s="1149"/>
      <c r="V58" s="1149"/>
      <c r="W58" s="1150"/>
      <c r="X58" s="448" t="s">
        <v>976</v>
      </c>
      <c r="Y58" s="449"/>
      <c r="Z58" s="450"/>
      <c r="AA58" s="436" t="str">
        <f>IF(AA57="","",VLOOKUP(AA57,勤務形態一覧表_シフト記号表!$C$6:$L$47,10,FALSE))</f>
        <v/>
      </c>
      <c r="AB58" s="437" t="str">
        <f>IF(AB57="","",VLOOKUP(AB57,勤務形態一覧表_シフト記号表!$C$6:$L$47,10,FALSE))</f>
        <v/>
      </c>
      <c r="AC58" s="437" t="str">
        <f>IF(AC57="","",VLOOKUP(AC57,勤務形態一覧表_シフト記号表!$C$6:$L$47,10,FALSE))</f>
        <v/>
      </c>
      <c r="AD58" s="437" t="str">
        <f>IF(AD57="","",VLOOKUP(AD57,勤務形態一覧表_シフト記号表!$C$6:$L$47,10,FALSE))</f>
        <v/>
      </c>
      <c r="AE58" s="437" t="str">
        <f>IF(AE57="","",VLOOKUP(AE57,勤務形態一覧表_シフト記号表!$C$6:$L$47,10,FALSE))</f>
        <v/>
      </c>
      <c r="AF58" s="437" t="str">
        <f>IF(AF57="","",VLOOKUP(AF57,勤務形態一覧表_シフト記号表!$C$6:$L$47,10,FALSE))</f>
        <v/>
      </c>
      <c r="AG58" s="438" t="str">
        <f>IF(AG57="","",VLOOKUP(AG57,勤務形態一覧表_シフト記号表!$C$6:$L$47,10,FALSE))</f>
        <v/>
      </c>
      <c r="AH58" s="436" t="str">
        <f>IF(AH57="","",VLOOKUP(AH57,勤務形態一覧表_シフト記号表!$C$6:$L$47,10,FALSE))</f>
        <v/>
      </c>
      <c r="AI58" s="437" t="str">
        <f>IF(AI57="","",VLOOKUP(AI57,勤務形態一覧表_シフト記号表!$C$6:$L$47,10,FALSE))</f>
        <v/>
      </c>
      <c r="AJ58" s="437" t="str">
        <f>IF(AJ57="","",VLOOKUP(AJ57,勤務形態一覧表_シフト記号表!$C$6:$L$47,10,FALSE))</f>
        <v/>
      </c>
      <c r="AK58" s="437" t="str">
        <f>IF(AK57="","",VLOOKUP(AK57,勤務形態一覧表_シフト記号表!$C$6:$L$47,10,FALSE))</f>
        <v/>
      </c>
      <c r="AL58" s="437" t="str">
        <f>IF(AL57="","",VLOOKUP(AL57,勤務形態一覧表_シフト記号表!$C$6:$L$47,10,FALSE))</f>
        <v/>
      </c>
      <c r="AM58" s="437" t="str">
        <f>IF(AM57="","",VLOOKUP(AM57,勤務形態一覧表_シフト記号表!$C$6:$L$47,10,FALSE))</f>
        <v/>
      </c>
      <c r="AN58" s="438" t="str">
        <f>IF(AN57="","",VLOOKUP(AN57,勤務形態一覧表_シフト記号表!$C$6:$L$47,10,FALSE))</f>
        <v/>
      </c>
      <c r="AO58" s="436" t="str">
        <f>IF(AO57="","",VLOOKUP(AO57,勤務形態一覧表_シフト記号表!$C$6:$L$47,10,FALSE))</f>
        <v/>
      </c>
      <c r="AP58" s="437" t="str">
        <f>IF(AP57="","",VLOOKUP(AP57,勤務形態一覧表_シフト記号表!$C$6:$L$47,10,FALSE))</f>
        <v/>
      </c>
      <c r="AQ58" s="437" t="str">
        <f>IF(AQ57="","",VLOOKUP(AQ57,勤務形態一覧表_シフト記号表!$C$6:$L$47,10,FALSE))</f>
        <v/>
      </c>
      <c r="AR58" s="437" t="str">
        <f>IF(AR57="","",VLOOKUP(AR57,勤務形態一覧表_シフト記号表!$C$6:$L$47,10,FALSE))</f>
        <v/>
      </c>
      <c r="AS58" s="437" t="str">
        <f>IF(AS57="","",VLOOKUP(AS57,勤務形態一覧表_シフト記号表!$C$6:$L$47,10,FALSE))</f>
        <v/>
      </c>
      <c r="AT58" s="437" t="str">
        <f>IF(AT57="","",VLOOKUP(AT57,勤務形態一覧表_シフト記号表!$C$6:$L$47,10,FALSE))</f>
        <v/>
      </c>
      <c r="AU58" s="438" t="str">
        <f>IF(AU57="","",VLOOKUP(AU57,勤務形態一覧表_シフト記号表!$C$6:$L$47,10,FALSE))</f>
        <v/>
      </c>
      <c r="AV58" s="436" t="str">
        <f>IF(AV57="","",VLOOKUP(AV57,勤務形態一覧表_シフト記号表!$C$6:$L$47,10,FALSE))</f>
        <v/>
      </c>
      <c r="AW58" s="437" t="str">
        <f>IF(AW57="","",VLOOKUP(AW57,勤務形態一覧表_シフト記号表!$C$6:$L$47,10,FALSE))</f>
        <v/>
      </c>
      <c r="AX58" s="437" t="str">
        <f>IF(AX57="","",VLOOKUP(AX57,勤務形態一覧表_シフト記号表!$C$6:$L$47,10,FALSE))</f>
        <v/>
      </c>
      <c r="AY58" s="437" t="str">
        <f>IF(AY57="","",VLOOKUP(AY57,勤務形態一覧表_シフト記号表!$C$6:$L$47,10,FALSE))</f>
        <v/>
      </c>
      <c r="AZ58" s="437" t="str">
        <f>IF(AZ57="","",VLOOKUP(AZ57,勤務形態一覧表_シフト記号表!$C$6:$L$47,10,FALSE))</f>
        <v/>
      </c>
      <c r="BA58" s="437" t="str">
        <f>IF(BA57="","",VLOOKUP(BA57,勤務形態一覧表_シフト記号表!$C$6:$L$47,10,FALSE))</f>
        <v/>
      </c>
      <c r="BB58" s="438" t="str">
        <f>IF(BB57="","",VLOOKUP(BB57,勤務形態一覧表_シフト記号表!$C$6:$L$47,10,FALSE))</f>
        <v/>
      </c>
      <c r="BC58" s="436" t="str">
        <f>IF(BC57="","",VLOOKUP(BC57,勤務形態一覧表_シフト記号表!$C$6:$L$47,10,FALSE))</f>
        <v/>
      </c>
      <c r="BD58" s="437" t="str">
        <f>IF(BD57="","",VLOOKUP(BD57,勤務形態一覧表_シフト記号表!$C$6:$L$47,10,FALSE))</f>
        <v/>
      </c>
      <c r="BE58" s="437" t="str">
        <f>IF(BE57="","",VLOOKUP(BE57,勤務形態一覧表_シフト記号表!$C$6:$L$47,10,FALSE))</f>
        <v/>
      </c>
      <c r="BF58" s="1209">
        <f>IF($BI$3="４週",SUM(AA58:BB58),IF($BI$3="暦月",SUM(AA58:BE58),""))</f>
        <v>0</v>
      </c>
      <c r="BG58" s="1210"/>
      <c r="BH58" s="1211">
        <f>IF($BI$3="４週",BF58/4,IF($BI$3="暦月",(BF58/($BI$8/7)),""))</f>
        <v>0</v>
      </c>
      <c r="BI58" s="1210"/>
      <c r="BJ58" s="1206"/>
      <c r="BK58" s="1207"/>
      <c r="BL58" s="1207"/>
      <c r="BM58" s="1207"/>
      <c r="BN58" s="1208"/>
    </row>
    <row r="59" spans="2:66" ht="20.25" customHeight="1" x14ac:dyDescent="0.15">
      <c r="B59" s="1169">
        <f>B57+1</f>
        <v>22</v>
      </c>
      <c r="C59" s="1171"/>
      <c r="D59" s="1173"/>
      <c r="E59" s="1174"/>
      <c r="F59" s="1175"/>
      <c r="G59" s="1179"/>
      <c r="H59" s="1180"/>
      <c r="I59" s="431"/>
      <c r="J59" s="432"/>
      <c r="K59" s="431"/>
      <c r="L59" s="432"/>
      <c r="M59" s="1183"/>
      <c r="N59" s="1184"/>
      <c r="O59" s="1187"/>
      <c r="P59" s="1188"/>
      <c r="Q59" s="1188"/>
      <c r="R59" s="1180"/>
      <c r="S59" s="1148"/>
      <c r="T59" s="1149"/>
      <c r="U59" s="1149"/>
      <c r="V59" s="1149"/>
      <c r="W59" s="1150"/>
      <c r="X59" s="451" t="s">
        <v>975</v>
      </c>
      <c r="Y59" s="452"/>
      <c r="Z59" s="453"/>
      <c r="AA59" s="444"/>
      <c r="AB59" s="445"/>
      <c r="AC59" s="445"/>
      <c r="AD59" s="445"/>
      <c r="AE59" s="445"/>
      <c r="AF59" s="445"/>
      <c r="AG59" s="446"/>
      <c r="AH59" s="444"/>
      <c r="AI59" s="445"/>
      <c r="AJ59" s="445"/>
      <c r="AK59" s="445"/>
      <c r="AL59" s="445"/>
      <c r="AM59" s="445"/>
      <c r="AN59" s="446"/>
      <c r="AO59" s="444"/>
      <c r="AP59" s="445"/>
      <c r="AQ59" s="445"/>
      <c r="AR59" s="445"/>
      <c r="AS59" s="445"/>
      <c r="AT59" s="445"/>
      <c r="AU59" s="446"/>
      <c r="AV59" s="444"/>
      <c r="AW59" s="445"/>
      <c r="AX59" s="445"/>
      <c r="AY59" s="445"/>
      <c r="AZ59" s="445"/>
      <c r="BA59" s="445"/>
      <c r="BB59" s="446"/>
      <c r="BC59" s="444"/>
      <c r="BD59" s="445"/>
      <c r="BE59" s="447"/>
      <c r="BF59" s="1154"/>
      <c r="BG59" s="1155"/>
      <c r="BH59" s="1156"/>
      <c r="BI59" s="1157"/>
      <c r="BJ59" s="1158"/>
      <c r="BK59" s="1159"/>
      <c r="BL59" s="1159"/>
      <c r="BM59" s="1159"/>
      <c r="BN59" s="1160"/>
    </row>
    <row r="60" spans="2:66" ht="20.25" customHeight="1" x14ac:dyDescent="0.15">
      <c r="B60" s="1197"/>
      <c r="C60" s="1198"/>
      <c r="D60" s="1199"/>
      <c r="E60" s="1174"/>
      <c r="F60" s="1175"/>
      <c r="G60" s="1212"/>
      <c r="H60" s="1213"/>
      <c r="I60" s="431"/>
      <c r="J60" s="432">
        <f>G59</f>
        <v>0</v>
      </c>
      <c r="K60" s="431"/>
      <c r="L60" s="432">
        <f>M59</f>
        <v>0</v>
      </c>
      <c r="M60" s="1214"/>
      <c r="N60" s="1215"/>
      <c r="O60" s="1216"/>
      <c r="P60" s="1217"/>
      <c r="Q60" s="1217"/>
      <c r="R60" s="1213"/>
      <c r="S60" s="1148"/>
      <c r="T60" s="1149"/>
      <c r="U60" s="1149"/>
      <c r="V60" s="1149"/>
      <c r="W60" s="1150"/>
      <c r="X60" s="448" t="s">
        <v>976</v>
      </c>
      <c r="Y60" s="449"/>
      <c r="Z60" s="450"/>
      <c r="AA60" s="436" t="str">
        <f>IF(AA59="","",VLOOKUP(AA59,勤務形態一覧表_シフト記号表!$C$6:$L$47,10,FALSE))</f>
        <v/>
      </c>
      <c r="AB60" s="437" t="str">
        <f>IF(AB59="","",VLOOKUP(AB59,勤務形態一覧表_シフト記号表!$C$6:$L$47,10,FALSE))</f>
        <v/>
      </c>
      <c r="AC60" s="437" t="str">
        <f>IF(AC59="","",VLOOKUP(AC59,勤務形態一覧表_シフト記号表!$C$6:$L$47,10,FALSE))</f>
        <v/>
      </c>
      <c r="AD60" s="437" t="str">
        <f>IF(AD59="","",VLOOKUP(AD59,勤務形態一覧表_シフト記号表!$C$6:$L$47,10,FALSE))</f>
        <v/>
      </c>
      <c r="AE60" s="437" t="str">
        <f>IF(AE59="","",VLOOKUP(AE59,勤務形態一覧表_シフト記号表!$C$6:$L$47,10,FALSE))</f>
        <v/>
      </c>
      <c r="AF60" s="437" t="str">
        <f>IF(AF59="","",VLOOKUP(AF59,勤務形態一覧表_シフト記号表!$C$6:$L$47,10,FALSE))</f>
        <v/>
      </c>
      <c r="AG60" s="438" t="str">
        <f>IF(AG59="","",VLOOKUP(AG59,勤務形態一覧表_シフト記号表!$C$6:$L$47,10,FALSE))</f>
        <v/>
      </c>
      <c r="AH60" s="436" t="str">
        <f>IF(AH59="","",VLOOKUP(AH59,勤務形態一覧表_シフト記号表!$C$6:$L$47,10,FALSE))</f>
        <v/>
      </c>
      <c r="AI60" s="437" t="str">
        <f>IF(AI59="","",VLOOKUP(AI59,勤務形態一覧表_シフト記号表!$C$6:$L$47,10,FALSE))</f>
        <v/>
      </c>
      <c r="AJ60" s="437" t="str">
        <f>IF(AJ59="","",VLOOKUP(AJ59,勤務形態一覧表_シフト記号表!$C$6:$L$47,10,FALSE))</f>
        <v/>
      </c>
      <c r="AK60" s="437" t="str">
        <f>IF(AK59="","",VLOOKUP(AK59,勤務形態一覧表_シフト記号表!$C$6:$L$47,10,FALSE))</f>
        <v/>
      </c>
      <c r="AL60" s="437" t="str">
        <f>IF(AL59="","",VLOOKUP(AL59,勤務形態一覧表_シフト記号表!$C$6:$L$47,10,FALSE))</f>
        <v/>
      </c>
      <c r="AM60" s="437" t="str">
        <f>IF(AM59="","",VLOOKUP(AM59,勤務形態一覧表_シフト記号表!$C$6:$L$47,10,FALSE))</f>
        <v/>
      </c>
      <c r="AN60" s="438" t="str">
        <f>IF(AN59="","",VLOOKUP(AN59,勤務形態一覧表_シフト記号表!$C$6:$L$47,10,FALSE))</f>
        <v/>
      </c>
      <c r="AO60" s="436" t="str">
        <f>IF(AO59="","",VLOOKUP(AO59,勤務形態一覧表_シフト記号表!$C$6:$L$47,10,FALSE))</f>
        <v/>
      </c>
      <c r="AP60" s="437" t="str">
        <f>IF(AP59="","",VLOOKUP(AP59,勤務形態一覧表_シフト記号表!$C$6:$L$47,10,FALSE))</f>
        <v/>
      </c>
      <c r="AQ60" s="437" t="str">
        <f>IF(AQ59="","",VLOOKUP(AQ59,勤務形態一覧表_シフト記号表!$C$6:$L$47,10,FALSE))</f>
        <v/>
      </c>
      <c r="AR60" s="437" t="str">
        <f>IF(AR59="","",VLOOKUP(AR59,勤務形態一覧表_シフト記号表!$C$6:$L$47,10,FALSE))</f>
        <v/>
      </c>
      <c r="AS60" s="437" t="str">
        <f>IF(AS59="","",VLOOKUP(AS59,勤務形態一覧表_シフト記号表!$C$6:$L$47,10,FALSE))</f>
        <v/>
      </c>
      <c r="AT60" s="437" t="str">
        <f>IF(AT59="","",VLOOKUP(AT59,勤務形態一覧表_シフト記号表!$C$6:$L$47,10,FALSE))</f>
        <v/>
      </c>
      <c r="AU60" s="438" t="str">
        <f>IF(AU59="","",VLOOKUP(AU59,勤務形態一覧表_シフト記号表!$C$6:$L$47,10,FALSE))</f>
        <v/>
      </c>
      <c r="AV60" s="436" t="str">
        <f>IF(AV59="","",VLOOKUP(AV59,勤務形態一覧表_シフト記号表!$C$6:$L$47,10,FALSE))</f>
        <v/>
      </c>
      <c r="AW60" s="437" t="str">
        <f>IF(AW59="","",VLOOKUP(AW59,勤務形態一覧表_シフト記号表!$C$6:$L$47,10,FALSE))</f>
        <v/>
      </c>
      <c r="AX60" s="437" t="str">
        <f>IF(AX59="","",VLOOKUP(AX59,勤務形態一覧表_シフト記号表!$C$6:$L$47,10,FALSE))</f>
        <v/>
      </c>
      <c r="AY60" s="437" t="str">
        <f>IF(AY59="","",VLOOKUP(AY59,勤務形態一覧表_シフト記号表!$C$6:$L$47,10,FALSE))</f>
        <v/>
      </c>
      <c r="AZ60" s="437" t="str">
        <f>IF(AZ59="","",VLOOKUP(AZ59,勤務形態一覧表_シフト記号表!$C$6:$L$47,10,FALSE))</f>
        <v/>
      </c>
      <c r="BA60" s="437" t="str">
        <f>IF(BA59="","",VLOOKUP(BA59,勤務形態一覧表_シフト記号表!$C$6:$L$47,10,FALSE))</f>
        <v/>
      </c>
      <c r="BB60" s="438" t="str">
        <f>IF(BB59="","",VLOOKUP(BB59,勤務形態一覧表_シフト記号表!$C$6:$L$47,10,FALSE))</f>
        <v/>
      </c>
      <c r="BC60" s="436" t="str">
        <f>IF(BC59="","",VLOOKUP(BC59,勤務形態一覧表_シフト記号表!$C$6:$L$47,10,FALSE))</f>
        <v/>
      </c>
      <c r="BD60" s="437" t="str">
        <f>IF(BD59="","",VLOOKUP(BD59,勤務形態一覧表_シフト記号表!$C$6:$L$47,10,FALSE))</f>
        <v/>
      </c>
      <c r="BE60" s="437" t="str">
        <f>IF(BE59="","",VLOOKUP(BE59,勤務形態一覧表_シフト記号表!$C$6:$L$47,10,FALSE))</f>
        <v/>
      </c>
      <c r="BF60" s="1209">
        <f>IF($BI$3="４週",SUM(AA60:BB60),IF($BI$3="暦月",SUM(AA60:BE60),""))</f>
        <v>0</v>
      </c>
      <c r="BG60" s="1210"/>
      <c r="BH60" s="1211">
        <f>IF($BI$3="４週",BF60/4,IF($BI$3="暦月",(BF60/($BI$8/7)),""))</f>
        <v>0</v>
      </c>
      <c r="BI60" s="1210"/>
      <c r="BJ60" s="1206"/>
      <c r="BK60" s="1207"/>
      <c r="BL60" s="1207"/>
      <c r="BM60" s="1207"/>
      <c r="BN60" s="1208"/>
    </row>
    <row r="61" spans="2:66" ht="20.25" customHeight="1" x14ac:dyDescent="0.15">
      <c r="B61" s="1169">
        <f>B59+1</f>
        <v>23</v>
      </c>
      <c r="C61" s="1171"/>
      <c r="D61" s="1173"/>
      <c r="E61" s="1174"/>
      <c r="F61" s="1175"/>
      <c r="G61" s="1179"/>
      <c r="H61" s="1180"/>
      <c r="I61" s="431"/>
      <c r="J61" s="432"/>
      <c r="K61" s="431"/>
      <c r="L61" s="432"/>
      <c r="M61" s="1183"/>
      <c r="N61" s="1184"/>
      <c r="O61" s="1187"/>
      <c r="P61" s="1188"/>
      <c r="Q61" s="1188"/>
      <c r="R61" s="1180"/>
      <c r="S61" s="1148"/>
      <c r="T61" s="1149"/>
      <c r="U61" s="1149"/>
      <c r="V61" s="1149"/>
      <c r="W61" s="1150"/>
      <c r="X61" s="451" t="s">
        <v>975</v>
      </c>
      <c r="Y61" s="452"/>
      <c r="Z61" s="453"/>
      <c r="AA61" s="444"/>
      <c r="AB61" s="445"/>
      <c r="AC61" s="445"/>
      <c r="AD61" s="445"/>
      <c r="AE61" s="445"/>
      <c r="AF61" s="445"/>
      <c r="AG61" s="446"/>
      <c r="AH61" s="444"/>
      <c r="AI61" s="445"/>
      <c r="AJ61" s="445"/>
      <c r="AK61" s="445"/>
      <c r="AL61" s="445"/>
      <c r="AM61" s="445"/>
      <c r="AN61" s="446"/>
      <c r="AO61" s="444"/>
      <c r="AP61" s="445"/>
      <c r="AQ61" s="445"/>
      <c r="AR61" s="445"/>
      <c r="AS61" s="445"/>
      <c r="AT61" s="445"/>
      <c r="AU61" s="446"/>
      <c r="AV61" s="444"/>
      <c r="AW61" s="445"/>
      <c r="AX61" s="445"/>
      <c r="AY61" s="445"/>
      <c r="AZ61" s="445"/>
      <c r="BA61" s="445"/>
      <c r="BB61" s="446"/>
      <c r="BC61" s="444"/>
      <c r="BD61" s="445"/>
      <c r="BE61" s="447"/>
      <c r="BF61" s="1154"/>
      <c r="BG61" s="1155"/>
      <c r="BH61" s="1156"/>
      <c r="BI61" s="1157"/>
      <c r="BJ61" s="1158"/>
      <c r="BK61" s="1159"/>
      <c r="BL61" s="1159"/>
      <c r="BM61" s="1159"/>
      <c r="BN61" s="1160"/>
    </row>
    <row r="62" spans="2:66" ht="20.25" customHeight="1" x14ac:dyDescent="0.15">
      <c r="B62" s="1197"/>
      <c r="C62" s="1198"/>
      <c r="D62" s="1199"/>
      <c r="E62" s="1174"/>
      <c r="F62" s="1175"/>
      <c r="G62" s="1212"/>
      <c r="H62" s="1213"/>
      <c r="I62" s="431"/>
      <c r="J62" s="432">
        <f>G61</f>
        <v>0</v>
      </c>
      <c r="K62" s="431"/>
      <c r="L62" s="432">
        <f>M61</f>
        <v>0</v>
      </c>
      <c r="M62" s="1214"/>
      <c r="N62" s="1215"/>
      <c r="O62" s="1216"/>
      <c r="P62" s="1217"/>
      <c r="Q62" s="1217"/>
      <c r="R62" s="1213"/>
      <c r="S62" s="1148"/>
      <c r="T62" s="1149"/>
      <c r="U62" s="1149"/>
      <c r="V62" s="1149"/>
      <c r="W62" s="1150"/>
      <c r="X62" s="448" t="s">
        <v>976</v>
      </c>
      <c r="Y62" s="449"/>
      <c r="Z62" s="450"/>
      <c r="AA62" s="436" t="str">
        <f>IF(AA61="","",VLOOKUP(AA61,勤務形態一覧表_シフト記号表!$C$6:$L$47,10,FALSE))</f>
        <v/>
      </c>
      <c r="AB62" s="437" t="str">
        <f>IF(AB61="","",VLOOKUP(AB61,勤務形態一覧表_シフト記号表!$C$6:$L$47,10,FALSE))</f>
        <v/>
      </c>
      <c r="AC62" s="437" t="str">
        <f>IF(AC61="","",VLOOKUP(AC61,勤務形態一覧表_シフト記号表!$C$6:$L$47,10,FALSE))</f>
        <v/>
      </c>
      <c r="AD62" s="437" t="str">
        <f>IF(AD61="","",VLOOKUP(AD61,勤務形態一覧表_シフト記号表!$C$6:$L$47,10,FALSE))</f>
        <v/>
      </c>
      <c r="AE62" s="437" t="str">
        <f>IF(AE61="","",VLOOKUP(AE61,勤務形態一覧表_シフト記号表!$C$6:$L$47,10,FALSE))</f>
        <v/>
      </c>
      <c r="AF62" s="437" t="str">
        <f>IF(AF61="","",VLOOKUP(AF61,勤務形態一覧表_シフト記号表!$C$6:$L$47,10,FALSE))</f>
        <v/>
      </c>
      <c r="AG62" s="438" t="str">
        <f>IF(AG61="","",VLOOKUP(AG61,勤務形態一覧表_シフト記号表!$C$6:$L$47,10,FALSE))</f>
        <v/>
      </c>
      <c r="AH62" s="436" t="str">
        <f>IF(AH61="","",VLOOKUP(AH61,勤務形態一覧表_シフト記号表!$C$6:$L$47,10,FALSE))</f>
        <v/>
      </c>
      <c r="AI62" s="437" t="str">
        <f>IF(AI61="","",VLOOKUP(AI61,勤務形態一覧表_シフト記号表!$C$6:$L$47,10,FALSE))</f>
        <v/>
      </c>
      <c r="AJ62" s="437" t="str">
        <f>IF(AJ61="","",VLOOKUP(AJ61,勤務形態一覧表_シフト記号表!$C$6:$L$47,10,FALSE))</f>
        <v/>
      </c>
      <c r="AK62" s="437" t="str">
        <f>IF(AK61="","",VLOOKUP(AK61,勤務形態一覧表_シフト記号表!$C$6:$L$47,10,FALSE))</f>
        <v/>
      </c>
      <c r="AL62" s="437" t="str">
        <f>IF(AL61="","",VLOOKUP(AL61,勤務形態一覧表_シフト記号表!$C$6:$L$47,10,FALSE))</f>
        <v/>
      </c>
      <c r="AM62" s="437" t="str">
        <f>IF(AM61="","",VLOOKUP(AM61,勤務形態一覧表_シフト記号表!$C$6:$L$47,10,FALSE))</f>
        <v/>
      </c>
      <c r="AN62" s="438" t="str">
        <f>IF(AN61="","",VLOOKUP(AN61,勤務形態一覧表_シフト記号表!$C$6:$L$47,10,FALSE))</f>
        <v/>
      </c>
      <c r="AO62" s="436" t="str">
        <f>IF(AO61="","",VLOOKUP(AO61,勤務形態一覧表_シフト記号表!$C$6:$L$47,10,FALSE))</f>
        <v/>
      </c>
      <c r="AP62" s="437" t="str">
        <f>IF(AP61="","",VLOOKUP(AP61,勤務形態一覧表_シフト記号表!$C$6:$L$47,10,FALSE))</f>
        <v/>
      </c>
      <c r="AQ62" s="437" t="str">
        <f>IF(AQ61="","",VLOOKUP(AQ61,勤務形態一覧表_シフト記号表!$C$6:$L$47,10,FALSE))</f>
        <v/>
      </c>
      <c r="AR62" s="437" t="str">
        <f>IF(AR61="","",VLOOKUP(AR61,勤務形態一覧表_シフト記号表!$C$6:$L$47,10,FALSE))</f>
        <v/>
      </c>
      <c r="AS62" s="437" t="str">
        <f>IF(AS61="","",VLOOKUP(AS61,勤務形態一覧表_シフト記号表!$C$6:$L$47,10,FALSE))</f>
        <v/>
      </c>
      <c r="AT62" s="437" t="str">
        <f>IF(AT61="","",VLOOKUP(AT61,勤務形態一覧表_シフト記号表!$C$6:$L$47,10,FALSE))</f>
        <v/>
      </c>
      <c r="AU62" s="438" t="str">
        <f>IF(AU61="","",VLOOKUP(AU61,勤務形態一覧表_シフト記号表!$C$6:$L$47,10,FALSE))</f>
        <v/>
      </c>
      <c r="AV62" s="436" t="str">
        <f>IF(AV61="","",VLOOKUP(AV61,勤務形態一覧表_シフト記号表!$C$6:$L$47,10,FALSE))</f>
        <v/>
      </c>
      <c r="AW62" s="437" t="str">
        <f>IF(AW61="","",VLOOKUP(AW61,勤務形態一覧表_シフト記号表!$C$6:$L$47,10,FALSE))</f>
        <v/>
      </c>
      <c r="AX62" s="437" t="str">
        <f>IF(AX61="","",VLOOKUP(AX61,勤務形態一覧表_シフト記号表!$C$6:$L$47,10,FALSE))</f>
        <v/>
      </c>
      <c r="AY62" s="437" t="str">
        <f>IF(AY61="","",VLOOKUP(AY61,勤務形態一覧表_シフト記号表!$C$6:$L$47,10,FALSE))</f>
        <v/>
      </c>
      <c r="AZ62" s="437" t="str">
        <f>IF(AZ61="","",VLOOKUP(AZ61,勤務形態一覧表_シフト記号表!$C$6:$L$47,10,FALSE))</f>
        <v/>
      </c>
      <c r="BA62" s="437" t="str">
        <f>IF(BA61="","",VLOOKUP(BA61,勤務形態一覧表_シフト記号表!$C$6:$L$47,10,FALSE))</f>
        <v/>
      </c>
      <c r="BB62" s="438" t="str">
        <f>IF(BB61="","",VLOOKUP(BB61,勤務形態一覧表_シフト記号表!$C$6:$L$47,10,FALSE))</f>
        <v/>
      </c>
      <c r="BC62" s="436" t="str">
        <f>IF(BC61="","",VLOOKUP(BC61,勤務形態一覧表_シフト記号表!$C$6:$L$47,10,FALSE))</f>
        <v/>
      </c>
      <c r="BD62" s="437" t="str">
        <f>IF(BD61="","",VLOOKUP(BD61,勤務形態一覧表_シフト記号表!$C$6:$L$47,10,FALSE))</f>
        <v/>
      </c>
      <c r="BE62" s="437" t="str">
        <f>IF(BE61="","",VLOOKUP(BE61,勤務形態一覧表_シフト記号表!$C$6:$L$47,10,FALSE))</f>
        <v/>
      </c>
      <c r="BF62" s="1209">
        <f>IF($BI$3="４週",SUM(AA62:BB62),IF($BI$3="暦月",SUM(AA62:BE62),""))</f>
        <v>0</v>
      </c>
      <c r="BG62" s="1210"/>
      <c r="BH62" s="1211">
        <f>IF($BI$3="４週",BF62/4,IF($BI$3="暦月",(BF62/($BI$8/7)),""))</f>
        <v>0</v>
      </c>
      <c r="BI62" s="1210"/>
      <c r="BJ62" s="1206"/>
      <c r="BK62" s="1207"/>
      <c r="BL62" s="1207"/>
      <c r="BM62" s="1207"/>
      <c r="BN62" s="1208"/>
    </row>
    <row r="63" spans="2:66" ht="20.25" customHeight="1" x14ac:dyDescent="0.15">
      <c r="B63" s="1169">
        <f>B61+1</f>
        <v>24</v>
      </c>
      <c r="C63" s="1171"/>
      <c r="D63" s="1173"/>
      <c r="E63" s="1174"/>
      <c r="F63" s="1175"/>
      <c r="G63" s="1179"/>
      <c r="H63" s="1180"/>
      <c r="I63" s="431"/>
      <c r="J63" s="432"/>
      <c r="K63" s="431"/>
      <c r="L63" s="432"/>
      <c r="M63" s="1183"/>
      <c r="N63" s="1184"/>
      <c r="O63" s="1187"/>
      <c r="P63" s="1188"/>
      <c r="Q63" s="1188"/>
      <c r="R63" s="1180"/>
      <c r="S63" s="1148"/>
      <c r="T63" s="1149"/>
      <c r="U63" s="1149"/>
      <c r="V63" s="1149"/>
      <c r="W63" s="1150"/>
      <c r="X63" s="451" t="s">
        <v>975</v>
      </c>
      <c r="Y63" s="452"/>
      <c r="Z63" s="453"/>
      <c r="AA63" s="444"/>
      <c r="AB63" s="445"/>
      <c r="AC63" s="445"/>
      <c r="AD63" s="445"/>
      <c r="AE63" s="445"/>
      <c r="AF63" s="445"/>
      <c r="AG63" s="446"/>
      <c r="AH63" s="444"/>
      <c r="AI63" s="445"/>
      <c r="AJ63" s="445"/>
      <c r="AK63" s="445"/>
      <c r="AL63" s="445"/>
      <c r="AM63" s="445"/>
      <c r="AN63" s="446"/>
      <c r="AO63" s="444"/>
      <c r="AP63" s="445"/>
      <c r="AQ63" s="445"/>
      <c r="AR63" s="445"/>
      <c r="AS63" s="445"/>
      <c r="AT63" s="445"/>
      <c r="AU63" s="446"/>
      <c r="AV63" s="444"/>
      <c r="AW63" s="445"/>
      <c r="AX63" s="445"/>
      <c r="AY63" s="445"/>
      <c r="AZ63" s="445"/>
      <c r="BA63" s="445"/>
      <c r="BB63" s="446"/>
      <c r="BC63" s="444"/>
      <c r="BD63" s="445"/>
      <c r="BE63" s="447"/>
      <c r="BF63" s="1154"/>
      <c r="BG63" s="1155"/>
      <c r="BH63" s="1156"/>
      <c r="BI63" s="1157"/>
      <c r="BJ63" s="1158"/>
      <c r="BK63" s="1159"/>
      <c r="BL63" s="1159"/>
      <c r="BM63" s="1159"/>
      <c r="BN63" s="1160"/>
    </row>
    <row r="64" spans="2:66" ht="20.25" customHeight="1" x14ac:dyDescent="0.15">
      <c r="B64" s="1197"/>
      <c r="C64" s="1198"/>
      <c r="D64" s="1199"/>
      <c r="E64" s="1174"/>
      <c r="F64" s="1175"/>
      <c r="G64" s="1212"/>
      <c r="H64" s="1213"/>
      <c r="I64" s="431"/>
      <c r="J64" s="432">
        <f>G63</f>
        <v>0</v>
      </c>
      <c r="K64" s="431"/>
      <c r="L64" s="432">
        <f>M63</f>
        <v>0</v>
      </c>
      <c r="M64" s="1214"/>
      <c r="N64" s="1215"/>
      <c r="O64" s="1216"/>
      <c r="P64" s="1217"/>
      <c r="Q64" s="1217"/>
      <c r="R64" s="1213"/>
      <c r="S64" s="1148"/>
      <c r="T64" s="1149"/>
      <c r="U64" s="1149"/>
      <c r="V64" s="1149"/>
      <c r="W64" s="1150"/>
      <c r="X64" s="448" t="s">
        <v>976</v>
      </c>
      <c r="Y64" s="449"/>
      <c r="Z64" s="450"/>
      <c r="AA64" s="436" t="str">
        <f>IF(AA63="","",VLOOKUP(AA63,勤務形態一覧表_シフト記号表!$C$6:$L$47,10,FALSE))</f>
        <v/>
      </c>
      <c r="AB64" s="437" t="str">
        <f>IF(AB63="","",VLOOKUP(AB63,勤務形態一覧表_シフト記号表!$C$6:$L$47,10,FALSE))</f>
        <v/>
      </c>
      <c r="AC64" s="437" t="str">
        <f>IF(AC63="","",VLOOKUP(AC63,勤務形態一覧表_シフト記号表!$C$6:$L$47,10,FALSE))</f>
        <v/>
      </c>
      <c r="AD64" s="437" t="str">
        <f>IF(AD63="","",VLOOKUP(AD63,勤務形態一覧表_シフト記号表!$C$6:$L$47,10,FALSE))</f>
        <v/>
      </c>
      <c r="AE64" s="437" t="str">
        <f>IF(AE63="","",VLOOKUP(AE63,勤務形態一覧表_シフト記号表!$C$6:$L$47,10,FALSE))</f>
        <v/>
      </c>
      <c r="AF64" s="437" t="str">
        <f>IF(AF63="","",VLOOKUP(AF63,勤務形態一覧表_シフト記号表!$C$6:$L$47,10,FALSE))</f>
        <v/>
      </c>
      <c r="AG64" s="438" t="str">
        <f>IF(AG63="","",VLOOKUP(AG63,勤務形態一覧表_シフト記号表!$C$6:$L$47,10,FALSE))</f>
        <v/>
      </c>
      <c r="AH64" s="436" t="str">
        <f>IF(AH63="","",VLOOKUP(AH63,勤務形態一覧表_シフト記号表!$C$6:$L$47,10,FALSE))</f>
        <v/>
      </c>
      <c r="AI64" s="437" t="str">
        <f>IF(AI63="","",VLOOKUP(AI63,勤務形態一覧表_シフト記号表!$C$6:$L$47,10,FALSE))</f>
        <v/>
      </c>
      <c r="AJ64" s="437" t="str">
        <f>IF(AJ63="","",VLOOKUP(AJ63,勤務形態一覧表_シフト記号表!$C$6:$L$47,10,FALSE))</f>
        <v/>
      </c>
      <c r="AK64" s="437" t="str">
        <f>IF(AK63="","",VLOOKUP(AK63,勤務形態一覧表_シフト記号表!$C$6:$L$47,10,FALSE))</f>
        <v/>
      </c>
      <c r="AL64" s="437" t="str">
        <f>IF(AL63="","",VLOOKUP(AL63,勤務形態一覧表_シフト記号表!$C$6:$L$47,10,FALSE))</f>
        <v/>
      </c>
      <c r="AM64" s="437" t="str">
        <f>IF(AM63="","",VLOOKUP(AM63,勤務形態一覧表_シフト記号表!$C$6:$L$47,10,FALSE))</f>
        <v/>
      </c>
      <c r="AN64" s="438" t="str">
        <f>IF(AN63="","",VLOOKUP(AN63,勤務形態一覧表_シフト記号表!$C$6:$L$47,10,FALSE))</f>
        <v/>
      </c>
      <c r="AO64" s="436" t="str">
        <f>IF(AO63="","",VLOOKUP(AO63,勤務形態一覧表_シフト記号表!$C$6:$L$47,10,FALSE))</f>
        <v/>
      </c>
      <c r="AP64" s="437" t="str">
        <f>IF(AP63="","",VLOOKUP(AP63,勤務形態一覧表_シフト記号表!$C$6:$L$47,10,FALSE))</f>
        <v/>
      </c>
      <c r="AQ64" s="437" t="str">
        <f>IF(AQ63="","",VLOOKUP(AQ63,勤務形態一覧表_シフト記号表!$C$6:$L$47,10,FALSE))</f>
        <v/>
      </c>
      <c r="AR64" s="437" t="str">
        <f>IF(AR63="","",VLOOKUP(AR63,勤務形態一覧表_シフト記号表!$C$6:$L$47,10,FALSE))</f>
        <v/>
      </c>
      <c r="AS64" s="437" t="str">
        <f>IF(AS63="","",VLOOKUP(AS63,勤務形態一覧表_シフト記号表!$C$6:$L$47,10,FALSE))</f>
        <v/>
      </c>
      <c r="AT64" s="437" t="str">
        <f>IF(AT63="","",VLOOKUP(AT63,勤務形態一覧表_シフト記号表!$C$6:$L$47,10,FALSE))</f>
        <v/>
      </c>
      <c r="AU64" s="438" t="str">
        <f>IF(AU63="","",VLOOKUP(AU63,勤務形態一覧表_シフト記号表!$C$6:$L$47,10,FALSE))</f>
        <v/>
      </c>
      <c r="AV64" s="436" t="str">
        <f>IF(AV63="","",VLOOKUP(AV63,勤務形態一覧表_シフト記号表!$C$6:$L$47,10,FALSE))</f>
        <v/>
      </c>
      <c r="AW64" s="437" t="str">
        <f>IF(AW63="","",VLOOKUP(AW63,勤務形態一覧表_シフト記号表!$C$6:$L$47,10,FALSE))</f>
        <v/>
      </c>
      <c r="AX64" s="437" t="str">
        <f>IF(AX63="","",VLOOKUP(AX63,勤務形態一覧表_シフト記号表!$C$6:$L$47,10,FALSE))</f>
        <v/>
      </c>
      <c r="AY64" s="437" t="str">
        <f>IF(AY63="","",VLOOKUP(AY63,勤務形態一覧表_シフト記号表!$C$6:$L$47,10,FALSE))</f>
        <v/>
      </c>
      <c r="AZ64" s="437" t="str">
        <f>IF(AZ63="","",VLOOKUP(AZ63,勤務形態一覧表_シフト記号表!$C$6:$L$47,10,FALSE))</f>
        <v/>
      </c>
      <c r="BA64" s="437" t="str">
        <f>IF(BA63="","",VLOOKUP(BA63,勤務形態一覧表_シフト記号表!$C$6:$L$47,10,FALSE))</f>
        <v/>
      </c>
      <c r="BB64" s="438" t="str">
        <f>IF(BB63="","",VLOOKUP(BB63,勤務形態一覧表_シフト記号表!$C$6:$L$47,10,FALSE))</f>
        <v/>
      </c>
      <c r="BC64" s="436" t="str">
        <f>IF(BC63="","",VLOOKUP(BC63,勤務形態一覧表_シフト記号表!$C$6:$L$47,10,FALSE))</f>
        <v/>
      </c>
      <c r="BD64" s="437" t="str">
        <f>IF(BD63="","",VLOOKUP(BD63,勤務形態一覧表_シフト記号表!$C$6:$L$47,10,FALSE))</f>
        <v/>
      </c>
      <c r="BE64" s="437" t="str">
        <f>IF(BE63="","",VLOOKUP(BE63,勤務形態一覧表_シフト記号表!$C$6:$L$47,10,FALSE))</f>
        <v/>
      </c>
      <c r="BF64" s="1209">
        <f>IF($BI$3="４週",SUM(AA64:BB64),IF($BI$3="暦月",SUM(AA64:BE64),""))</f>
        <v>0</v>
      </c>
      <c r="BG64" s="1210"/>
      <c r="BH64" s="1211">
        <f>IF($BI$3="４週",BF64/4,IF($BI$3="暦月",(BF64/($BI$8/7)),""))</f>
        <v>0</v>
      </c>
      <c r="BI64" s="1210"/>
      <c r="BJ64" s="1206"/>
      <c r="BK64" s="1207"/>
      <c r="BL64" s="1207"/>
      <c r="BM64" s="1207"/>
      <c r="BN64" s="1208"/>
    </row>
    <row r="65" spans="2:66" ht="20.25" customHeight="1" x14ac:dyDescent="0.15">
      <c r="B65" s="1169">
        <f>B63+1</f>
        <v>25</v>
      </c>
      <c r="C65" s="1171"/>
      <c r="D65" s="1173"/>
      <c r="E65" s="1174"/>
      <c r="F65" s="1175"/>
      <c r="G65" s="1179"/>
      <c r="H65" s="1180"/>
      <c r="I65" s="431"/>
      <c r="J65" s="432"/>
      <c r="K65" s="431"/>
      <c r="L65" s="432"/>
      <c r="M65" s="1183"/>
      <c r="N65" s="1184"/>
      <c r="O65" s="1187"/>
      <c r="P65" s="1188"/>
      <c r="Q65" s="1188"/>
      <c r="R65" s="1180"/>
      <c r="S65" s="1148"/>
      <c r="T65" s="1149"/>
      <c r="U65" s="1149"/>
      <c r="V65" s="1149"/>
      <c r="W65" s="1150"/>
      <c r="X65" s="451" t="s">
        <v>975</v>
      </c>
      <c r="Y65" s="452"/>
      <c r="Z65" s="453"/>
      <c r="AA65" s="444"/>
      <c r="AB65" s="445"/>
      <c r="AC65" s="445"/>
      <c r="AD65" s="445"/>
      <c r="AE65" s="445"/>
      <c r="AF65" s="445"/>
      <c r="AG65" s="446"/>
      <c r="AH65" s="444"/>
      <c r="AI65" s="445"/>
      <c r="AJ65" s="445"/>
      <c r="AK65" s="445"/>
      <c r="AL65" s="445"/>
      <c r="AM65" s="445"/>
      <c r="AN65" s="446"/>
      <c r="AO65" s="444"/>
      <c r="AP65" s="445"/>
      <c r="AQ65" s="445"/>
      <c r="AR65" s="445"/>
      <c r="AS65" s="445"/>
      <c r="AT65" s="445"/>
      <c r="AU65" s="446"/>
      <c r="AV65" s="444"/>
      <c r="AW65" s="445"/>
      <c r="AX65" s="445"/>
      <c r="AY65" s="445"/>
      <c r="AZ65" s="445"/>
      <c r="BA65" s="445"/>
      <c r="BB65" s="446"/>
      <c r="BC65" s="444"/>
      <c r="BD65" s="445"/>
      <c r="BE65" s="447"/>
      <c r="BF65" s="1154"/>
      <c r="BG65" s="1155"/>
      <c r="BH65" s="1156"/>
      <c r="BI65" s="1157"/>
      <c r="BJ65" s="1158"/>
      <c r="BK65" s="1159"/>
      <c r="BL65" s="1159"/>
      <c r="BM65" s="1159"/>
      <c r="BN65" s="1160"/>
    </row>
    <row r="66" spans="2:66" ht="20.25" customHeight="1" x14ac:dyDescent="0.15">
      <c r="B66" s="1197"/>
      <c r="C66" s="1198"/>
      <c r="D66" s="1199"/>
      <c r="E66" s="1174"/>
      <c r="F66" s="1175"/>
      <c r="G66" s="1212"/>
      <c r="H66" s="1213"/>
      <c r="I66" s="431"/>
      <c r="J66" s="432">
        <f>G65</f>
        <v>0</v>
      </c>
      <c r="K66" s="431"/>
      <c r="L66" s="432">
        <f>M65</f>
        <v>0</v>
      </c>
      <c r="M66" s="1214"/>
      <c r="N66" s="1215"/>
      <c r="O66" s="1216"/>
      <c r="P66" s="1217"/>
      <c r="Q66" s="1217"/>
      <c r="R66" s="1213"/>
      <c r="S66" s="1148"/>
      <c r="T66" s="1149"/>
      <c r="U66" s="1149"/>
      <c r="V66" s="1149"/>
      <c r="W66" s="1150"/>
      <c r="X66" s="448" t="s">
        <v>976</v>
      </c>
      <c r="Y66" s="449"/>
      <c r="Z66" s="450"/>
      <c r="AA66" s="436" t="str">
        <f>IF(AA65="","",VLOOKUP(AA65,勤務形態一覧表_シフト記号表!$C$6:$L$47,10,FALSE))</f>
        <v/>
      </c>
      <c r="AB66" s="437" t="str">
        <f>IF(AB65="","",VLOOKUP(AB65,勤務形態一覧表_シフト記号表!$C$6:$L$47,10,FALSE))</f>
        <v/>
      </c>
      <c r="AC66" s="437" t="str">
        <f>IF(AC65="","",VLOOKUP(AC65,勤務形態一覧表_シフト記号表!$C$6:$L$47,10,FALSE))</f>
        <v/>
      </c>
      <c r="AD66" s="437" t="str">
        <f>IF(AD65="","",VLOOKUP(AD65,勤務形態一覧表_シフト記号表!$C$6:$L$47,10,FALSE))</f>
        <v/>
      </c>
      <c r="AE66" s="437" t="str">
        <f>IF(AE65="","",VLOOKUP(AE65,勤務形態一覧表_シフト記号表!$C$6:$L$47,10,FALSE))</f>
        <v/>
      </c>
      <c r="AF66" s="437" t="str">
        <f>IF(AF65="","",VLOOKUP(AF65,勤務形態一覧表_シフト記号表!$C$6:$L$47,10,FALSE))</f>
        <v/>
      </c>
      <c r="AG66" s="438" t="str">
        <f>IF(AG65="","",VLOOKUP(AG65,勤務形態一覧表_シフト記号表!$C$6:$L$47,10,FALSE))</f>
        <v/>
      </c>
      <c r="AH66" s="436" t="str">
        <f>IF(AH65="","",VLOOKUP(AH65,勤務形態一覧表_シフト記号表!$C$6:$L$47,10,FALSE))</f>
        <v/>
      </c>
      <c r="AI66" s="437" t="str">
        <f>IF(AI65="","",VLOOKUP(AI65,勤務形態一覧表_シフト記号表!$C$6:$L$47,10,FALSE))</f>
        <v/>
      </c>
      <c r="AJ66" s="437" t="str">
        <f>IF(AJ65="","",VLOOKUP(AJ65,勤務形態一覧表_シフト記号表!$C$6:$L$47,10,FALSE))</f>
        <v/>
      </c>
      <c r="AK66" s="437" t="str">
        <f>IF(AK65="","",VLOOKUP(AK65,勤務形態一覧表_シフト記号表!$C$6:$L$47,10,FALSE))</f>
        <v/>
      </c>
      <c r="AL66" s="437" t="str">
        <f>IF(AL65="","",VLOOKUP(AL65,勤務形態一覧表_シフト記号表!$C$6:$L$47,10,FALSE))</f>
        <v/>
      </c>
      <c r="AM66" s="437" t="str">
        <f>IF(AM65="","",VLOOKUP(AM65,勤務形態一覧表_シフト記号表!$C$6:$L$47,10,FALSE))</f>
        <v/>
      </c>
      <c r="AN66" s="438" t="str">
        <f>IF(AN65="","",VLOOKUP(AN65,勤務形態一覧表_シフト記号表!$C$6:$L$47,10,FALSE))</f>
        <v/>
      </c>
      <c r="AO66" s="436" t="str">
        <f>IF(AO65="","",VLOOKUP(AO65,勤務形態一覧表_シフト記号表!$C$6:$L$47,10,FALSE))</f>
        <v/>
      </c>
      <c r="AP66" s="437" t="str">
        <f>IF(AP65="","",VLOOKUP(AP65,勤務形態一覧表_シフト記号表!$C$6:$L$47,10,FALSE))</f>
        <v/>
      </c>
      <c r="AQ66" s="437" t="str">
        <f>IF(AQ65="","",VLOOKUP(AQ65,勤務形態一覧表_シフト記号表!$C$6:$L$47,10,FALSE))</f>
        <v/>
      </c>
      <c r="AR66" s="437" t="str">
        <f>IF(AR65="","",VLOOKUP(AR65,勤務形態一覧表_シフト記号表!$C$6:$L$47,10,FALSE))</f>
        <v/>
      </c>
      <c r="AS66" s="437" t="str">
        <f>IF(AS65="","",VLOOKUP(AS65,勤務形態一覧表_シフト記号表!$C$6:$L$47,10,FALSE))</f>
        <v/>
      </c>
      <c r="AT66" s="437" t="str">
        <f>IF(AT65="","",VLOOKUP(AT65,勤務形態一覧表_シフト記号表!$C$6:$L$47,10,FALSE))</f>
        <v/>
      </c>
      <c r="AU66" s="438" t="str">
        <f>IF(AU65="","",VLOOKUP(AU65,勤務形態一覧表_シフト記号表!$C$6:$L$47,10,FALSE))</f>
        <v/>
      </c>
      <c r="AV66" s="436" t="str">
        <f>IF(AV65="","",VLOOKUP(AV65,勤務形態一覧表_シフト記号表!$C$6:$L$47,10,FALSE))</f>
        <v/>
      </c>
      <c r="AW66" s="437" t="str">
        <f>IF(AW65="","",VLOOKUP(AW65,勤務形態一覧表_シフト記号表!$C$6:$L$47,10,FALSE))</f>
        <v/>
      </c>
      <c r="AX66" s="437" t="str">
        <f>IF(AX65="","",VLOOKUP(AX65,勤務形態一覧表_シフト記号表!$C$6:$L$47,10,FALSE))</f>
        <v/>
      </c>
      <c r="AY66" s="437" t="str">
        <f>IF(AY65="","",VLOOKUP(AY65,勤務形態一覧表_シフト記号表!$C$6:$L$47,10,FALSE))</f>
        <v/>
      </c>
      <c r="AZ66" s="437" t="str">
        <f>IF(AZ65="","",VLOOKUP(AZ65,勤務形態一覧表_シフト記号表!$C$6:$L$47,10,FALSE))</f>
        <v/>
      </c>
      <c r="BA66" s="437" t="str">
        <f>IF(BA65="","",VLOOKUP(BA65,勤務形態一覧表_シフト記号表!$C$6:$L$47,10,FALSE))</f>
        <v/>
      </c>
      <c r="BB66" s="438" t="str">
        <f>IF(BB65="","",VLOOKUP(BB65,勤務形態一覧表_シフト記号表!$C$6:$L$47,10,FALSE))</f>
        <v/>
      </c>
      <c r="BC66" s="436" t="str">
        <f>IF(BC65="","",VLOOKUP(BC65,勤務形態一覧表_シフト記号表!$C$6:$L$47,10,FALSE))</f>
        <v/>
      </c>
      <c r="BD66" s="437" t="str">
        <f>IF(BD65="","",VLOOKUP(BD65,勤務形態一覧表_シフト記号表!$C$6:$L$47,10,FALSE))</f>
        <v/>
      </c>
      <c r="BE66" s="437" t="str">
        <f>IF(BE65="","",VLOOKUP(BE65,勤務形態一覧表_シフト記号表!$C$6:$L$47,10,FALSE))</f>
        <v/>
      </c>
      <c r="BF66" s="1209">
        <f>IF($BI$3="４週",SUM(AA66:BB66),IF($BI$3="暦月",SUM(AA66:BE66),""))</f>
        <v>0</v>
      </c>
      <c r="BG66" s="1210"/>
      <c r="BH66" s="1211">
        <f>IF($BI$3="４週",BF66/4,IF($BI$3="暦月",(BF66/($BI$8/7)),""))</f>
        <v>0</v>
      </c>
      <c r="BI66" s="1210"/>
      <c r="BJ66" s="1206"/>
      <c r="BK66" s="1207"/>
      <c r="BL66" s="1207"/>
      <c r="BM66" s="1207"/>
      <c r="BN66" s="1208"/>
    </row>
    <row r="67" spans="2:66" ht="20.25" customHeight="1" x14ac:dyDescent="0.15">
      <c r="B67" s="1169">
        <f>B65+1</f>
        <v>26</v>
      </c>
      <c r="C67" s="1171"/>
      <c r="D67" s="1173"/>
      <c r="E67" s="1174"/>
      <c r="F67" s="1175"/>
      <c r="G67" s="1179"/>
      <c r="H67" s="1180"/>
      <c r="I67" s="431"/>
      <c r="J67" s="432"/>
      <c r="K67" s="431"/>
      <c r="L67" s="432"/>
      <c r="M67" s="1183"/>
      <c r="N67" s="1184"/>
      <c r="O67" s="1187"/>
      <c r="P67" s="1188"/>
      <c r="Q67" s="1188"/>
      <c r="R67" s="1180"/>
      <c r="S67" s="1148"/>
      <c r="T67" s="1149"/>
      <c r="U67" s="1149"/>
      <c r="V67" s="1149"/>
      <c r="W67" s="1150"/>
      <c r="X67" s="451" t="s">
        <v>975</v>
      </c>
      <c r="Y67" s="452"/>
      <c r="Z67" s="453"/>
      <c r="AA67" s="444"/>
      <c r="AB67" s="445"/>
      <c r="AC67" s="445"/>
      <c r="AD67" s="445"/>
      <c r="AE67" s="445"/>
      <c r="AF67" s="445"/>
      <c r="AG67" s="446"/>
      <c r="AH67" s="444"/>
      <c r="AI67" s="445"/>
      <c r="AJ67" s="445"/>
      <c r="AK67" s="445"/>
      <c r="AL67" s="445"/>
      <c r="AM67" s="445"/>
      <c r="AN67" s="446"/>
      <c r="AO67" s="444"/>
      <c r="AP67" s="445"/>
      <c r="AQ67" s="445"/>
      <c r="AR67" s="445"/>
      <c r="AS67" s="445"/>
      <c r="AT67" s="445"/>
      <c r="AU67" s="446"/>
      <c r="AV67" s="444"/>
      <c r="AW67" s="445"/>
      <c r="AX67" s="445"/>
      <c r="AY67" s="445"/>
      <c r="AZ67" s="445"/>
      <c r="BA67" s="445"/>
      <c r="BB67" s="446"/>
      <c r="BC67" s="444"/>
      <c r="BD67" s="445"/>
      <c r="BE67" s="447"/>
      <c r="BF67" s="1154"/>
      <c r="BG67" s="1155"/>
      <c r="BH67" s="1156"/>
      <c r="BI67" s="1157"/>
      <c r="BJ67" s="1158"/>
      <c r="BK67" s="1159"/>
      <c r="BL67" s="1159"/>
      <c r="BM67" s="1159"/>
      <c r="BN67" s="1160"/>
    </row>
    <row r="68" spans="2:66" ht="20.25" customHeight="1" x14ac:dyDescent="0.15">
      <c r="B68" s="1197"/>
      <c r="C68" s="1198"/>
      <c r="D68" s="1199"/>
      <c r="E68" s="1174"/>
      <c r="F68" s="1175"/>
      <c r="G68" s="1212"/>
      <c r="H68" s="1213"/>
      <c r="I68" s="431"/>
      <c r="J68" s="432">
        <f>G67</f>
        <v>0</v>
      </c>
      <c r="K68" s="431"/>
      <c r="L68" s="432">
        <f>M67</f>
        <v>0</v>
      </c>
      <c r="M68" s="1214"/>
      <c r="N68" s="1215"/>
      <c r="O68" s="1216"/>
      <c r="P68" s="1217"/>
      <c r="Q68" s="1217"/>
      <c r="R68" s="1213"/>
      <c r="S68" s="1148"/>
      <c r="T68" s="1149"/>
      <c r="U68" s="1149"/>
      <c r="V68" s="1149"/>
      <c r="W68" s="1150"/>
      <c r="X68" s="448" t="s">
        <v>976</v>
      </c>
      <c r="Y68" s="449"/>
      <c r="Z68" s="450"/>
      <c r="AA68" s="436" t="str">
        <f>IF(AA67="","",VLOOKUP(AA67,勤務形態一覧表_シフト記号表!$C$6:$L$47,10,FALSE))</f>
        <v/>
      </c>
      <c r="AB68" s="437" t="str">
        <f>IF(AB67="","",VLOOKUP(AB67,勤務形態一覧表_シフト記号表!$C$6:$L$47,10,FALSE))</f>
        <v/>
      </c>
      <c r="AC68" s="437" t="str">
        <f>IF(AC67="","",VLOOKUP(AC67,勤務形態一覧表_シフト記号表!$C$6:$L$47,10,FALSE))</f>
        <v/>
      </c>
      <c r="AD68" s="437" t="str">
        <f>IF(AD67="","",VLOOKUP(AD67,勤務形態一覧表_シフト記号表!$C$6:$L$47,10,FALSE))</f>
        <v/>
      </c>
      <c r="AE68" s="437" t="str">
        <f>IF(AE67="","",VLOOKUP(AE67,勤務形態一覧表_シフト記号表!$C$6:$L$47,10,FALSE))</f>
        <v/>
      </c>
      <c r="AF68" s="437" t="str">
        <f>IF(AF67="","",VLOOKUP(AF67,勤務形態一覧表_シフト記号表!$C$6:$L$47,10,FALSE))</f>
        <v/>
      </c>
      <c r="AG68" s="438" t="str">
        <f>IF(AG67="","",VLOOKUP(AG67,勤務形態一覧表_シフト記号表!$C$6:$L$47,10,FALSE))</f>
        <v/>
      </c>
      <c r="AH68" s="436" t="str">
        <f>IF(AH67="","",VLOOKUP(AH67,勤務形態一覧表_シフト記号表!$C$6:$L$47,10,FALSE))</f>
        <v/>
      </c>
      <c r="AI68" s="437" t="str">
        <f>IF(AI67="","",VLOOKUP(AI67,勤務形態一覧表_シフト記号表!$C$6:$L$47,10,FALSE))</f>
        <v/>
      </c>
      <c r="AJ68" s="437" t="str">
        <f>IF(AJ67="","",VLOOKUP(AJ67,勤務形態一覧表_シフト記号表!$C$6:$L$47,10,FALSE))</f>
        <v/>
      </c>
      <c r="AK68" s="437" t="str">
        <f>IF(AK67="","",VLOOKUP(AK67,勤務形態一覧表_シフト記号表!$C$6:$L$47,10,FALSE))</f>
        <v/>
      </c>
      <c r="AL68" s="437" t="str">
        <f>IF(AL67="","",VLOOKUP(AL67,勤務形態一覧表_シフト記号表!$C$6:$L$47,10,FALSE))</f>
        <v/>
      </c>
      <c r="AM68" s="437" t="str">
        <f>IF(AM67="","",VLOOKUP(AM67,勤務形態一覧表_シフト記号表!$C$6:$L$47,10,FALSE))</f>
        <v/>
      </c>
      <c r="AN68" s="438" t="str">
        <f>IF(AN67="","",VLOOKUP(AN67,勤務形態一覧表_シフト記号表!$C$6:$L$47,10,FALSE))</f>
        <v/>
      </c>
      <c r="AO68" s="436" t="str">
        <f>IF(AO67="","",VLOOKUP(AO67,勤務形態一覧表_シフト記号表!$C$6:$L$47,10,FALSE))</f>
        <v/>
      </c>
      <c r="AP68" s="437" t="str">
        <f>IF(AP67="","",VLOOKUP(AP67,勤務形態一覧表_シフト記号表!$C$6:$L$47,10,FALSE))</f>
        <v/>
      </c>
      <c r="AQ68" s="437" t="str">
        <f>IF(AQ67="","",VLOOKUP(AQ67,勤務形態一覧表_シフト記号表!$C$6:$L$47,10,FALSE))</f>
        <v/>
      </c>
      <c r="AR68" s="437" t="str">
        <f>IF(AR67="","",VLOOKUP(AR67,勤務形態一覧表_シフト記号表!$C$6:$L$47,10,FALSE))</f>
        <v/>
      </c>
      <c r="AS68" s="437" t="str">
        <f>IF(AS67="","",VLOOKUP(AS67,勤務形態一覧表_シフト記号表!$C$6:$L$47,10,FALSE))</f>
        <v/>
      </c>
      <c r="AT68" s="437" t="str">
        <f>IF(AT67="","",VLOOKUP(AT67,勤務形態一覧表_シフト記号表!$C$6:$L$47,10,FALSE))</f>
        <v/>
      </c>
      <c r="AU68" s="438" t="str">
        <f>IF(AU67="","",VLOOKUP(AU67,勤務形態一覧表_シフト記号表!$C$6:$L$47,10,FALSE))</f>
        <v/>
      </c>
      <c r="AV68" s="436" t="str">
        <f>IF(AV67="","",VLOOKUP(AV67,勤務形態一覧表_シフト記号表!$C$6:$L$47,10,FALSE))</f>
        <v/>
      </c>
      <c r="AW68" s="437" t="str">
        <f>IF(AW67="","",VLOOKUP(AW67,勤務形態一覧表_シフト記号表!$C$6:$L$47,10,FALSE))</f>
        <v/>
      </c>
      <c r="AX68" s="437" t="str">
        <f>IF(AX67="","",VLOOKUP(AX67,勤務形態一覧表_シフト記号表!$C$6:$L$47,10,FALSE))</f>
        <v/>
      </c>
      <c r="AY68" s="437" t="str">
        <f>IF(AY67="","",VLOOKUP(AY67,勤務形態一覧表_シフト記号表!$C$6:$L$47,10,FALSE))</f>
        <v/>
      </c>
      <c r="AZ68" s="437" t="str">
        <f>IF(AZ67="","",VLOOKUP(AZ67,勤務形態一覧表_シフト記号表!$C$6:$L$47,10,FALSE))</f>
        <v/>
      </c>
      <c r="BA68" s="437" t="str">
        <f>IF(BA67="","",VLOOKUP(BA67,勤務形態一覧表_シフト記号表!$C$6:$L$47,10,FALSE))</f>
        <v/>
      </c>
      <c r="BB68" s="438" t="str">
        <f>IF(BB67="","",VLOOKUP(BB67,勤務形態一覧表_シフト記号表!$C$6:$L$47,10,FALSE))</f>
        <v/>
      </c>
      <c r="BC68" s="436" t="str">
        <f>IF(BC67="","",VLOOKUP(BC67,勤務形態一覧表_シフト記号表!$C$6:$L$47,10,FALSE))</f>
        <v/>
      </c>
      <c r="BD68" s="437" t="str">
        <f>IF(BD67="","",VLOOKUP(BD67,勤務形態一覧表_シフト記号表!$C$6:$L$47,10,FALSE))</f>
        <v/>
      </c>
      <c r="BE68" s="437" t="str">
        <f>IF(BE67="","",VLOOKUP(BE67,勤務形態一覧表_シフト記号表!$C$6:$L$47,10,FALSE))</f>
        <v/>
      </c>
      <c r="BF68" s="1209">
        <f>IF($BI$3="４週",SUM(AA68:BB68),IF($BI$3="暦月",SUM(AA68:BE68),""))</f>
        <v>0</v>
      </c>
      <c r="BG68" s="1210"/>
      <c r="BH68" s="1211">
        <f>IF($BI$3="４週",BF68/4,IF($BI$3="暦月",(BF68/($BI$8/7)),""))</f>
        <v>0</v>
      </c>
      <c r="BI68" s="1210"/>
      <c r="BJ68" s="1206"/>
      <c r="BK68" s="1207"/>
      <c r="BL68" s="1207"/>
      <c r="BM68" s="1207"/>
      <c r="BN68" s="1208"/>
    </row>
    <row r="69" spans="2:66" ht="20.25" customHeight="1" x14ac:dyDescent="0.15">
      <c r="B69" s="1169">
        <f>B67+1</f>
        <v>27</v>
      </c>
      <c r="C69" s="1171"/>
      <c r="D69" s="1173"/>
      <c r="E69" s="1174"/>
      <c r="F69" s="1175"/>
      <c r="G69" s="1179"/>
      <c r="H69" s="1180"/>
      <c r="I69" s="431"/>
      <c r="J69" s="432"/>
      <c r="K69" s="431"/>
      <c r="L69" s="432"/>
      <c r="M69" s="1183"/>
      <c r="N69" s="1184"/>
      <c r="O69" s="1187"/>
      <c r="P69" s="1188"/>
      <c r="Q69" s="1188"/>
      <c r="R69" s="1180"/>
      <c r="S69" s="1148"/>
      <c r="T69" s="1149"/>
      <c r="U69" s="1149"/>
      <c r="V69" s="1149"/>
      <c r="W69" s="1150"/>
      <c r="X69" s="451" t="s">
        <v>975</v>
      </c>
      <c r="Y69" s="452"/>
      <c r="Z69" s="453"/>
      <c r="AA69" s="444"/>
      <c r="AB69" s="445"/>
      <c r="AC69" s="445"/>
      <c r="AD69" s="445"/>
      <c r="AE69" s="445"/>
      <c r="AF69" s="445"/>
      <c r="AG69" s="446"/>
      <c r="AH69" s="444"/>
      <c r="AI69" s="445"/>
      <c r="AJ69" s="445"/>
      <c r="AK69" s="445"/>
      <c r="AL69" s="445"/>
      <c r="AM69" s="445"/>
      <c r="AN69" s="446"/>
      <c r="AO69" s="444"/>
      <c r="AP69" s="445"/>
      <c r="AQ69" s="445"/>
      <c r="AR69" s="445"/>
      <c r="AS69" s="445"/>
      <c r="AT69" s="445"/>
      <c r="AU69" s="446"/>
      <c r="AV69" s="444"/>
      <c r="AW69" s="445"/>
      <c r="AX69" s="445"/>
      <c r="AY69" s="445"/>
      <c r="AZ69" s="445"/>
      <c r="BA69" s="445"/>
      <c r="BB69" s="446"/>
      <c r="BC69" s="444"/>
      <c r="BD69" s="445"/>
      <c r="BE69" s="447"/>
      <c r="BF69" s="1154"/>
      <c r="BG69" s="1155"/>
      <c r="BH69" s="1156"/>
      <c r="BI69" s="1157"/>
      <c r="BJ69" s="1158"/>
      <c r="BK69" s="1159"/>
      <c r="BL69" s="1159"/>
      <c r="BM69" s="1159"/>
      <c r="BN69" s="1160"/>
    </row>
    <row r="70" spans="2:66" ht="20.25" customHeight="1" x14ac:dyDescent="0.15">
      <c r="B70" s="1197"/>
      <c r="C70" s="1198"/>
      <c r="D70" s="1199"/>
      <c r="E70" s="1174"/>
      <c r="F70" s="1175"/>
      <c r="G70" s="1212"/>
      <c r="H70" s="1213"/>
      <c r="I70" s="431"/>
      <c r="J70" s="432">
        <f>G69</f>
        <v>0</v>
      </c>
      <c r="K70" s="431"/>
      <c r="L70" s="432">
        <f>M69</f>
        <v>0</v>
      </c>
      <c r="M70" s="1214"/>
      <c r="N70" s="1215"/>
      <c r="O70" s="1216"/>
      <c r="P70" s="1217"/>
      <c r="Q70" s="1217"/>
      <c r="R70" s="1213"/>
      <c r="S70" s="1148"/>
      <c r="T70" s="1149"/>
      <c r="U70" s="1149"/>
      <c r="V70" s="1149"/>
      <c r="W70" s="1150"/>
      <c r="X70" s="448" t="s">
        <v>976</v>
      </c>
      <c r="Y70" s="449"/>
      <c r="Z70" s="450"/>
      <c r="AA70" s="436" t="str">
        <f>IF(AA69="","",VLOOKUP(AA69,勤務形態一覧表_シフト記号表!$C$6:$L$47,10,FALSE))</f>
        <v/>
      </c>
      <c r="AB70" s="437" t="str">
        <f>IF(AB69="","",VLOOKUP(AB69,勤務形態一覧表_シフト記号表!$C$6:$L$47,10,FALSE))</f>
        <v/>
      </c>
      <c r="AC70" s="437" t="str">
        <f>IF(AC69="","",VLOOKUP(AC69,勤務形態一覧表_シフト記号表!$C$6:$L$47,10,FALSE))</f>
        <v/>
      </c>
      <c r="AD70" s="437" t="str">
        <f>IF(AD69="","",VLOOKUP(AD69,勤務形態一覧表_シフト記号表!$C$6:$L$47,10,FALSE))</f>
        <v/>
      </c>
      <c r="AE70" s="437" t="str">
        <f>IF(AE69="","",VLOOKUP(AE69,勤務形態一覧表_シフト記号表!$C$6:$L$47,10,FALSE))</f>
        <v/>
      </c>
      <c r="AF70" s="437" t="str">
        <f>IF(AF69="","",VLOOKUP(AF69,勤務形態一覧表_シフト記号表!$C$6:$L$47,10,FALSE))</f>
        <v/>
      </c>
      <c r="AG70" s="438" t="str">
        <f>IF(AG69="","",VLOOKUP(AG69,勤務形態一覧表_シフト記号表!$C$6:$L$47,10,FALSE))</f>
        <v/>
      </c>
      <c r="AH70" s="436" t="str">
        <f>IF(AH69="","",VLOOKUP(AH69,勤務形態一覧表_シフト記号表!$C$6:$L$47,10,FALSE))</f>
        <v/>
      </c>
      <c r="AI70" s="437" t="str">
        <f>IF(AI69="","",VLOOKUP(AI69,勤務形態一覧表_シフト記号表!$C$6:$L$47,10,FALSE))</f>
        <v/>
      </c>
      <c r="AJ70" s="437" t="str">
        <f>IF(AJ69="","",VLOOKUP(AJ69,勤務形態一覧表_シフト記号表!$C$6:$L$47,10,FALSE))</f>
        <v/>
      </c>
      <c r="AK70" s="437" t="str">
        <f>IF(AK69="","",VLOOKUP(AK69,勤務形態一覧表_シフト記号表!$C$6:$L$47,10,FALSE))</f>
        <v/>
      </c>
      <c r="AL70" s="437" t="str">
        <f>IF(AL69="","",VLOOKUP(AL69,勤務形態一覧表_シフト記号表!$C$6:$L$47,10,FALSE))</f>
        <v/>
      </c>
      <c r="AM70" s="437" t="str">
        <f>IF(AM69="","",VLOOKUP(AM69,勤務形態一覧表_シフト記号表!$C$6:$L$47,10,FALSE))</f>
        <v/>
      </c>
      <c r="AN70" s="438" t="str">
        <f>IF(AN69="","",VLOOKUP(AN69,勤務形態一覧表_シフト記号表!$C$6:$L$47,10,FALSE))</f>
        <v/>
      </c>
      <c r="AO70" s="436" t="str">
        <f>IF(AO69="","",VLOOKUP(AO69,勤務形態一覧表_シフト記号表!$C$6:$L$47,10,FALSE))</f>
        <v/>
      </c>
      <c r="AP70" s="437" t="str">
        <f>IF(AP69="","",VLOOKUP(AP69,勤務形態一覧表_シフト記号表!$C$6:$L$47,10,FALSE))</f>
        <v/>
      </c>
      <c r="AQ70" s="437" t="str">
        <f>IF(AQ69="","",VLOOKUP(AQ69,勤務形態一覧表_シフト記号表!$C$6:$L$47,10,FALSE))</f>
        <v/>
      </c>
      <c r="AR70" s="437" t="str">
        <f>IF(AR69="","",VLOOKUP(AR69,勤務形態一覧表_シフト記号表!$C$6:$L$47,10,FALSE))</f>
        <v/>
      </c>
      <c r="AS70" s="437" t="str">
        <f>IF(AS69="","",VLOOKUP(AS69,勤務形態一覧表_シフト記号表!$C$6:$L$47,10,FALSE))</f>
        <v/>
      </c>
      <c r="AT70" s="437" t="str">
        <f>IF(AT69="","",VLOOKUP(AT69,勤務形態一覧表_シフト記号表!$C$6:$L$47,10,FALSE))</f>
        <v/>
      </c>
      <c r="AU70" s="438" t="str">
        <f>IF(AU69="","",VLOOKUP(AU69,勤務形態一覧表_シフト記号表!$C$6:$L$47,10,FALSE))</f>
        <v/>
      </c>
      <c r="AV70" s="436" t="str">
        <f>IF(AV69="","",VLOOKUP(AV69,勤務形態一覧表_シフト記号表!$C$6:$L$47,10,FALSE))</f>
        <v/>
      </c>
      <c r="AW70" s="437" t="str">
        <f>IF(AW69="","",VLOOKUP(AW69,勤務形態一覧表_シフト記号表!$C$6:$L$47,10,FALSE))</f>
        <v/>
      </c>
      <c r="AX70" s="437" t="str">
        <f>IF(AX69="","",VLOOKUP(AX69,勤務形態一覧表_シフト記号表!$C$6:$L$47,10,FALSE))</f>
        <v/>
      </c>
      <c r="AY70" s="437" t="str">
        <f>IF(AY69="","",VLOOKUP(AY69,勤務形態一覧表_シフト記号表!$C$6:$L$47,10,FALSE))</f>
        <v/>
      </c>
      <c r="AZ70" s="437" t="str">
        <f>IF(AZ69="","",VLOOKUP(AZ69,勤務形態一覧表_シフト記号表!$C$6:$L$47,10,FALSE))</f>
        <v/>
      </c>
      <c r="BA70" s="437" t="str">
        <f>IF(BA69="","",VLOOKUP(BA69,勤務形態一覧表_シフト記号表!$C$6:$L$47,10,FALSE))</f>
        <v/>
      </c>
      <c r="BB70" s="438" t="str">
        <f>IF(BB69="","",VLOOKUP(BB69,勤務形態一覧表_シフト記号表!$C$6:$L$47,10,FALSE))</f>
        <v/>
      </c>
      <c r="BC70" s="436" t="str">
        <f>IF(BC69="","",VLOOKUP(BC69,勤務形態一覧表_シフト記号表!$C$6:$L$47,10,FALSE))</f>
        <v/>
      </c>
      <c r="BD70" s="437" t="str">
        <f>IF(BD69="","",VLOOKUP(BD69,勤務形態一覧表_シフト記号表!$C$6:$L$47,10,FALSE))</f>
        <v/>
      </c>
      <c r="BE70" s="437" t="str">
        <f>IF(BE69="","",VLOOKUP(BE69,勤務形態一覧表_シフト記号表!$C$6:$L$47,10,FALSE))</f>
        <v/>
      </c>
      <c r="BF70" s="1209">
        <f>IF($BI$3="４週",SUM(AA70:BB70),IF($BI$3="暦月",SUM(AA70:BE70),""))</f>
        <v>0</v>
      </c>
      <c r="BG70" s="1210"/>
      <c r="BH70" s="1211">
        <f>IF($BI$3="４週",BF70/4,IF($BI$3="暦月",(BF70/($BI$8/7)),""))</f>
        <v>0</v>
      </c>
      <c r="BI70" s="1210"/>
      <c r="BJ70" s="1206"/>
      <c r="BK70" s="1207"/>
      <c r="BL70" s="1207"/>
      <c r="BM70" s="1207"/>
      <c r="BN70" s="1208"/>
    </row>
    <row r="71" spans="2:66" ht="20.25" customHeight="1" x14ac:dyDescent="0.15">
      <c r="B71" s="1169">
        <f>B69+1</f>
        <v>28</v>
      </c>
      <c r="C71" s="1171"/>
      <c r="D71" s="1173"/>
      <c r="E71" s="1174"/>
      <c r="F71" s="1175"/>
      <c r="G71" s="1179"/>
      <c r="H71" s="1180"/>
      <c r="I71" s="431"/>
      <c r="J71" s="432"/>
      <c r="K71" s="431"/>
      <c r="L71" s="432"/>
      <c r="M71" s="1183"/>
      <c r="N71" s="1184"/>
      <c r="O71" s="1187"/>
      <c r="P71" s="1188"/>
      <c r="Q71" s="1188"/>
      <c r="R71" s="1180"/>
      <c r="S71" s="1148"/>
      <c r="T71" s="1149"/>
      <c r="U71" s="1149"/>
      <c r="V71" s="1149"/>
      <c r="W71" s="1150"/>
      <c r="X71" s="451" t="s">
        <v>975</v>
      </c>
      <c r="Y71" s="452"/>
      <c r="Z71" s="453"/>
      <c r="AA71" s="444"/>
      <c r="AB71" s="445"/>
      <c r="AC71" s="445"/>
      <c r="AD71" s="445"/>
      <c r="AE71" s="445"/>
      <c r="AF71" s="445"/>
      <c r="AG71" s="446"/>
      <c r="AH71" s="444"/>
      <c r="AI71" s="445"/>
      <c r="AJ71" s="445"/>
      <c r="AK71" s="445"/>
      <c r="AL71" s="445"/>
      <c r="AM71" s="445"/>
      <c r="AN71" s="446"/>
      <c r="AO71" s="444"/>
      <c r="AP71" s="445"/>
      <c r="AQ71" s="445"/>
      <c r="AR71" s="445"/>
      <c r="AS71" s="445"/>
      <c r="AT71" s="445"/>
      <c r="AU71" s="446"/>
      <c r="AV71" s="444"/>
      <c r="AW71" s="445"/>
      <c r="AX71" s="445"/>
      <c r="AY71" s="445"/>
      <c r="AZ71" s="445"/>
      <c r="BA71" s="445"/>
      <c r="BB71" s="446"/>
      <c r="BC71" s="444"/>
      <c r="BD71" s="445"/>
      <c r="BE71" s="447"/>
      <c r="BF71" s="1154"/>
      <c r="BG71" s="1155"/>
      <c r="BH71" s="1156"/>
      <c r="BI71" s="1157"/>
      <c r="BJ71" s="1158"/>
      <c r="BK71" s="1159"/>
      <c r="BL71" s="1159"/>
      <c r="BM71" s="1159"/>
      <c r="BN71" s="1160"/>
    </row>
    <row r="72" spans="2:66" ht="20.25" customHeight="1" x14ac:dyDescent="0.15">
      <c r="B72" s="1197"/>
      <c r="C72" s="1198"/>
      <c r="D72" s="1199"/>
      <c r="E72" s="1174"/>
      <c r="F72" s="1175"/>
      <c r="G72" s="1212"/>
      <c r="H72" s="1213"/>
      <c r="I72" s="431"/>
      <c r="J72" s="432">
        <f>G71</f>
        <v>0</v>
      </c>
      <c r="K72" s="431"/>
      <c r="L72" s="432">
        <f>M71</f>
        <v>0</v>
      </c>
      <c r="M72" s="1214"/>
      <c r="N72" s="1215"/>
      <c r="O72" s="1216"/>
      <c r="P72" s="1217"/>
      <c r="Q72" s="1217"/>
      <c r="R72" s="1213"/>
      <c r="S72" s="1148"/>
      <c r="T72" s="1149"/>
      <c r="U72" s="1149"/>
      <c r="V72" s="1149"/>
      <c r="W72" s="1150"/>
      <c r="X72" s="448" t="s">
        <v>976</v>
      </c>
      <c r="Y72" s="449"/>
      <c r="Z72" s="450"/>
      <c r="AA72" s="436" t="str">
        <f>IF(AA71="","",VLOOKUP(AA71,勤務形態一覧表_シフト記号表!$C$6:$L$47,10,FALSE))</f>
        <v/>
      </c>
      <c r="AB72" s="437" t="str">
        <f>IF(AB71="","",VLOOKUP(AB71,勤務形態一覧表_シフト記号表!$C$6:$L$47,10,FALSE))</f>
        <v/>
      </c>
      <c r="AC72" s="437" t="str">
        <f>IF(AC71="","",VLOOKUP(AC71,勤務形態一覧表_シフト記号表!$C$6:$L$47,10,FALSE))</f>
        <v/>
      </c>
      <c r="AD72" s="437" t="str">
        <f>IF(AD71="","",VLOOKUP(AD71,勤務形態一覧表_シフト記号表!$C$6:$L$47,10,FALSE))</f>
        <v/>
      </c>
      <c r="AE72" s="437" t="str">
        <f>IF(AE71="","",VLOOKUP(AE71,勤務形態一覧表_シフト記号表!$C$6:$L$47,10,FALSE))</f>
        <v/>
      </c>
      <c r="AF72" s="437" t="str">
        <f>IF(AF71="","",VLOOKUP(AF71,勤務形態一覧表_シフト記号表!$C$6:$L$47,10,FALSE))</f>
        <v/>
      </c>
      <c r="AG72" s="438" t="str">
        <f>IF(AG71="","",VLOOKUP(AG71,勤務形態一覧表_シフト記号表!$C$6:$L$47,10,FALSE))</f>
        <v/>
      </c>
      <c r="AH72" s="436" t="str">
        <f>IF(AH71="","",VLOOKUP(AH71,勤務形態一覧表_シフト記号表!$C$6:$L$47,10,FALSE))</f>
        <v/>
      </c>
      <c r="AI72" s="437" t="str">
        <f>IF(AI71="","",VLOOKUP(AI71,勤務形態一覧表_シフト記号表!$C$6:$L$47,10,FALSE))</f>
        <v/>
      </c>
      <c r="AJ72" s="437" t="str">
        <f>IF(AJ71="","",VLOOKUP(AJ71,勤務形態一覧表_シフト記号表!$C$6:$L$47,10,FALSE))</f>
        <v/>
      </c>
      <c r="AK72" s="437" t="str">
        <f>IF(AK71="","",VLOOKUP(AK71,勤務形態一覧表_シフト記号表!$C$6:$L$47,10,FALSE))</f>
        <v/>
      </c>
      <c r="AL72" s="437" t="str">
        <f>IF(AL71="","",VLOOKUP(AL71,勤務形態一覧表_シフト記号表!$C$6:$L$47,10,FALSE))</f>
        <v/>
      </c>
      <c r="AM72" s="437" t="str">
        <f>IF(AM71="","",VLOOKUP(AM71,勤務形態一覧表_シフト記号表!$C$6:$L$47,10,FALSE))</f>
        <v/>
      </c>
      <c r="AN72" s="438" t="str">
        <f>IF(AN71="","",VLOOKUP(AN71,勤務形態一覧表_シフト記号表!$C$6:$L$47,10,FALSE))</f>
        <v/>
      </c>
      <c r="AO72" s="436" t="str">
        <f>IF(AO71="","",VLOOKUP(AO71,勤務形態一覧表_シフト記号表!$C$6:$L$47,10,FALSE))</f>
        <v/>
      </c>
      <c r="AP72" s="437" t="str">
        <f>IF(AP71="","",VLOOKUP(AP71,勤務形態一覧表_シフト記号表!$C$6:$L$47,10,FALSE))</f>
        <v/>
      </c>
      <c r="AQ72" s="437" t="str">
        <f>IF(AQ71="","",VLOOKUP(AQ71,勤務形態一覧表_シフト記号表!$C$6:$L$47,10,FALSE))</f>
        <v/>
      </c>
      <c r="AR72" s="437" t="str">
        <f>IF(AR71="","",VLOOKUP(AR71,勤務形態一覧表_シフト記号表!$C$6:$L$47,10,FALSE))</f>
        <v/>
      </c>
      <c r="AS72" s="437" t="str">
        <f>IF(AS71="","",VLOOKUP(AS71,勤務形態一覧表_シフト記号表!$C$6:$L$47,10,FALSE))</f>
        <v/>
      </c>
      <c r="AT72" s="437" t="str">
        <f>IF(AT71="","",VLOOKUP(AT71,勤務形態一覧表_シフト記号表!$C$6:$L$47,10,FALSE))</f>
        <v/>
      </c>
      <c r="AU72" s="438" t="str">
        <f>IF(AU71="","",VLOOKUP(AU71,勤務形態一覧表_シフト記号表!$C$6:$L$47,10,FALSE))</f>
        <v/>
      </c>
      <c r="AV72" s="436" t="str">
        <f>IF(AV71="","",VLOOKUP(AV71,勤務形態一覧表_シフト記号表!$C$6:$L$47,10,FALSE))</f>
        <v/>
      </c>
      <c r="AW72" s="437" t="str">
        <f>IF(AW71="","",VLOOKUP(AW71,勤務形態一覧表_シフト記号表!$C$6:$L$47,10,FALSE))</f>
        <v/>
      </c>
      <c r="AX72" s="437" t="str">
        <f>IF(AX71="","",VLOOKUP(AX71,勤務形態一覧表_シフト記号表!$C$6:$L$47,10,FALSE))</f>
        <v/>
      </c>
      <c r="AY72" s="437" t="str">
        <f>IF(AY71="","",VLOOKUP(AY71,勤務形態一覧表_シフト記号表!$C$6:$L$47,10,FALSE))</f>
        <v/>
      </c>
      <c r="AZ72" s="437" t="str">
        <f>IF(AZ71="","",VLOOKUP(AZ71,勤務形態一覧表_シフト記号表!$C$6:$L$47,10,FALSE))</f>
        <v/>
      </c>
      <c r="BA72" s="437" t="str">
        <f>IF(BA71="","",VLOOKUP(BA71,勤務形態一覧表_シフト記号表!$C$6:$L$47,10,FALSE))</f>
        <v/>
      </c>
      <c r="BB72" s="438" t="str">
        <f>IF(BB71="","",VLOOKUP(BB71,勤務形態一覧表_シフト記号表!$C$6:$L$47,10,FALSE))</f>
        <v/>
      </c>
      <c r="BC72" s="436" t="str">
        <f>IF(BC71="","",VLOOKUP(BC71,勤務形態一覧表_シフト記号表!$C$6:$L$47,10,FALSE))</f>
        <v/>
      </c>
      <c r="BD72" s="437" t="str">
        <f>IF(BD71="","",VLOOKUP(BD71,勤務形態一覧表_シフト記号表!$C$6:$L$47,10,FALSE))</f>
        <v/>
      </c>
      <c r="BE72" s="437" t="str">
        <f>IF(BE71="","",VLOOKUP(BE71,勤務形態一覧表_シフト記号表!$C$6:$L$47,10,FALSE))</f>
        <v/>
      </c>
      <c r="BF72" s="1209">
        <f>IF($BI$3="４週",SUM(AA72:BB72),IF($BI$3="暦月",SUM(AA72:BE72),""))</f>
        <v>0</v>
      </c>
      <c r="BG72" s="1210"/>
      <c r="BH72" s="1211">
        <f>IF($BI$3="４週",BF72/4,IF($BI$3="暦月",(BF72/($BI$8/7)),""))</f>
        <v>0</v>
      </c>
      <c r="BI72" s="1210"/>
      <c r="BJ72" s="1206"/>
      <c r="BK72" s="1207"/>
      <c r="BL72" s="1207"/>
      <c r="BM72" s="1207"/>
      <c r="BN72" s="1208"/>
    </row>
    <row r="73" spans="2:66" ht="20.25" customHeight="1" x14ac:dyDescent="0.15">
      <c r="B73" s="1169">
        <f>B71+1</f>
        <v>29</v>
      </c>
      <c r="C73" s="1171"/>
      <c r="D73" s="1173"/>
      <c r="E73" s="1174"/>
      <c r="F73" s="1175"/>
      <c r="G73" s="1179"/>
      <c r="H73" s="1180"/>
      <c r="I73" s="431"/>
      <c r="J73" s="432"/>
      <c r="K73" s="431"/>
      <c r="L73" s="432"/>
      <c r="M73" s="1183"/>
      <c r="N73" s="1184"/>
      <c r="O73" s="1187"/>
      <c r="P73" s="1188"/>
      <c r="Q73" s="1188"/>
      <c r="R73" s="1180"/>
      <c r="S73" s="1148"/>
      <c r="T73" s="1149"/>
      <c r="U73" s="1149"/>
      <c r="V73" s="1149"/>
      <c r="W73" s="1150"/>
      <c r="X73" s="451" t="s">
        <v>975</v>
      </c>
      <c r="Y73" s="452"/>
      <c r="Z73" s="453"/>
      <c r="AA73" s="444"/>
      <c r="AB73" s="445"/>
      <c r="AC73" s="445"/>
      <c r="AD73" s="445"/>
      <c r="AE73" s="445"/>
      <c r="AF73" s="445"/>
      <c r="AG73" s="446"/>
      <c r="AH73" s="444"/>
      <c r="AI73" s="445"/>
      <c r="AJ73" s="445"/>
      <c r="AK73" s="445"/>
      <c r="AL73" s="445"/>
      <c r="AM73" s="445"/>
      <c r="AN73" s="446"/>
      <c r="AO73" s="444"/>
      <c r="AP73" s="445"/>
      <c r="AQ73" s="445"/>
      <c r="AR73" s="445"/>
      <c r="AS73" s="445"/>
      <c r="AT73" s="445"/>
      <c r="AU73" s="446"/>
      <c r="AV73" s="444"/>
      <c r="AW73" s="445"/>
      <c r="AX73" s="445"/>
      <c r="AY73" s="445"/>
      <c r="AZ73" s="445"/>
      <c r="BA73" s="445"/>
      <c r="BB73" s="446"/>
      <c r="BC73" s="444"/>
      <c r="BD73" s="445"/>
      <c r="BE73" s="447"/>
      <c r="BF73" s="1154"/>
      <c r="BG73" s="1155"/>
      <c r="BH73" s="1156"/>
      <c r="BI73" s="1157"/>
      <c r="BJ73" s="1158"/>
      <c r="BK73" s="1159"/>
      <c r="BL73" s="1159"/>
      <c r="BM73" s="1159"/>
      <c r="BN73" s="1160"/>
    </row>
    <row r="74" spans="2:66" ht="20.25" customHeight="1" x14ac:dyDescent="0.15">
      <c r="B74" s="1197"/>
      <c r="C74" s="1198"/>
      <c r="D74" s="1199"/>
      <c r="E74" s="1174"/>
      <c r="F74" s="1175"/>
      <c r="G74" s="1200"/>
      <c r="H74" s="1201"/>
      <c r="I74" s="454"/>
      <c r="J74" s="455">
        <f>G73</f>
        <v>0</v>
      </c>
      <c r="K74" s="454"/>
      <c r="L74" s="455">
        <f>M73</f>
        <v>0</v>
      </c>
      <c r="M74" s="1202"/>
      <c r="N74" s="1203"/>
      <c r="O74" s="1204"/>
      <c r="P74" s="1205"/>
      <c r="Q74" s="1205"/>
      <c r="R74" s="1201"/>
      <c r="S74" s="1148"/>
      <c r="T74" s="1149"/>
      <c r="U74" s="1149"/>
      <c r="V74" s="1149"/>
      <c r="W74" s="1150"/>
      <c r="X74" s="448" t="s">
        <v>976</v>
      </c>
      <c r="Y74" s="449"/>
      <c r="Z74" s="450"/>
      <c r="AA74" s="436" t="str">
        <f>IF(AA73="","",VLOOKUP(AA73,勤務形態一覧表_シフト記号表!$C$6:$L$47,10,FALSE))</f>
        <v/>
      </c>
      <c r="AB74" s="437" t="str">
        <f>IF(AB73="","",VLOOKUP(AB73,勤務形態一覧表_シフト記号表!$C$6:$L$47,10,FALSE))</f>
        <v/>
      </c>
      <c r="AC74" s="437" t="str">
        <f>IF(AC73="","",VLOOKUP(AC73,勤務形態一覧表_シフト記号表!$C$6:$L$47,10,FALSE))</f>
        <v/>
      </c>
      <c r="AD74" s="437" t="str">
        <f>IF(AD73="","",VLOOKUP(AD73,勤務形態一覧表_シフト記号表!$C$6:$L$47,10,FALSE))</f>
        <v/>
      </c>
      <c r="AE74" s="437" t="str">
        <f>IF(AE73="","",VLOOKUP(AE73,勤務形態一覧表_シフト記号表!$C$6:$L$47,10,FALSE))</f>
        <v/>
      </c>
      <c r="AF74" s="437" t="str">
        <f>IF(AF73="","",VLOOKUP(AF73,勤務形態一覧表_シフト記号表!$C$6:$L$47,10,FALSE))</f>
        <v/>
      </c>
      <c r="AG74" s="438" t="str">
        <f>IF(AG73="","",VLOOKUP(AG73,勤務形態一覧表_シフト記号表!$C$6:$L$47,10,FALSE))</f>
        <v/>
      </c>
      <c r="AH74" s="436" t="str">
        <f>IF(AH73="","",VLOOKUP(AH73,勤務形態一覧表_シフト記号表!$C$6:$L$47,10,FALSE))</f>
        <v/>
      </c>
      <c r="AI74" s="437" t="str">
        <f>IF(AI73="","",VLOOKUP(AI73,勤務形態一覧表_シフト記号表!$C$6:$L$47,10,FALSE))</f>
        <v/>
      </c>
      <c r="AJ74" s="437" t="str">
        <f>IF(AJ73="","",VLOOKUP(AJ73,勤務形態一覧表_シフト記号表!$C$6:$L$47,10,FALSE))</f>
        <v/>
      </c>
      <c r="AK74" s="437" t="str">
        <f>IF(AK73="","",VLOOKUP(AK73,勤務形態一覧表_シフト記号表!$C$6:$L$47,10,FALSE))</f>
        <v/>
      </c>
      <c r="AL74" s="437" t="str">
        <f>IF(AL73="","",VLOOKUP(AL73,勤務形態一覧表_シフト記号表!$C$6:$L$47,10,FALSE))</f>
        <v/>
      </c>
      <c r="AM74" s="437" t="str">
        <f>IF(AM73="","",VLOOKUP(AM73,勤務形態一覧表_シフト記号表!$C$6:$L$47,10,FALSE))</f>
        <v/>
      </c>
      <c r="AN74" s="438" t="str">
        <f>IF(AN73="","",VLOOKUP(AN73,勤務形態一覧表_シフト記号表!$C$6:$L$47,10,FALSE))</f>
        <v/>
      </c>
      <c r="AO74" s="436" t="str">
        <f>IF(AO73="","",VLOOKUP(AO73,勤務形態一覧表_シフト記号表!$C$6:$L$47,10,FALSE))</f>
        <v/>
      </c>
      <c r="AP74" s="437" t="str">
        <f>IF(AP73="","",VLOOKUP(AP73,勤務形態一覧表_シフト記号表!$C$6:$L$47,10,FALSE))</f>
        <v/>
      </c>
      <c r="AQ74" s="437" t="str">
        <f>IF(AQ73="","",VLOOKUP(AQ73,勤務形態一覧表_シフト記号表!$C$6:$L$47,10,FALSE))</f>
        <v/>
      </c>
      <c r="AR74" s="437" t="str">
        <f>IF(AR73="","",VLOOKUP(AR73,勤務形態一覧表_シフト記号表!$C$6:$L$47,10,FALSE))</f>
        <v/>
      </c>
      <c r="AS74" s="437" t="str">
        <f>IF(AS73="","",VLOOKUP(AS73,勤務形態一覧表_シフト記号表!$C$6:$L$47,10,FALSE))</f>
        <v/>
      </c>
      <c r="AT74" s="437" t="str">
        <f>IF(AT73="","",VLOOKUP(AT73,勤務形態一覧表_シフト記号表!$C$6:$L$47,10,FALSE))</f>
        <v/>
      </c>
      <c r="AU74" s="438" t="str">
        <f>IF(AU73="","",VLOOKUP(AU73,勤務形態一覧表_シフト記号表!$C$6:$L$47,10,FALSE))</f>
        <v/>
      </c>
      <c r="AV74" s="436" t="str">
        <f>IF(AV73="","",VLOOKUP(AV73,勤務形態一覧表_シフト記号表!$C$6:$L$47,10,FALSE))</f>
        <v/>
      </c>
      <c r="AW74" s="437" t="str">
        <f>IF(AW73="","",VLOOKUP(AW73,勤務形態一覧表_シフト記号表!$C$6:$L$47,10,FALSE))</f>
        <v/>
      </c>
      <c r="AX74" s="437" t="str">
        <f>IF(AX73="","",VLOOKUP(AX73,勤務形態一覧表_シフト記号表!$C$6:$L$47,10,FALSE))</f>
        <v/>
      </c>
      <c r="AY74" s="437" t="str">
        <f>IF(AY73="","",VLOOKUP(AY73,勤務形態一覧表_シフト記号表!$C$6:$L$47,10,FALSE))</f>
        <v/>
      </c>
      <c r="AZ74" s="437" t="str">
        <f>IF(AZ73="","",VLOOKUP(AZ73,勤務形態一覧表_シフト記号表!$C$6:$L$47,10,FALSE))</f>
        <v/>
      </c>
      <c r="BA74" s="437" t="str">
        <f>IF(BA73="","",VLOOKUP(BA73,勤務形態一覧表_シフト記号表!$C$6:$L$47,10,FALSE))</f>
        <v/>
      </c>
      <c r="BB74" s="438" t="str">
        <f>IF(BB73="","",VLOOKUP(BB73,勤務形態一覧表_シフト記号表!$C$6:$L$47,10,FALSE))</f>
        <v/>
      </c>
      <c r="BC74" s="436" t="str">
        <f>IF(BC73="","",VLOOKUP(BC73,勤務形態一覧表_シフト記号表!$C$6:$L$47,10,FALSE))</f>
        <v/>
      </c>
      <c r="BD74" s="437" t="str">
        <f>IF(BD73="","",VLOOKUP(BD73,勤務形態一覧表_シフト記号表!$C$6:$L$47,10,FALSE))</f>
        <v/>
      </c>
      <c r="BE74" s="437" t="str">
        <f>IF(BE73="","",VLOOKUP(BE73,勤務形態一覧表_シフト記号表!$C$6:$L$47,10,FALSE))</f>
        <v/>
      </c>
      <c r="BF74" s="1194">
        <f>IF($BI$3="４週",SUM(AA74:BB74),IF($BI$3="暦月",SUM(AA74:BE74),""))</f>
        <v>0</v>
      </c>
      <c r="BG74" s="1195"/>
      <c r="BH74" s="1196">
        <f>IF($BI$3="４週",BF74/4,IF($BI$3="暦月",(BF74/($BI$8/7)),""))</f>
        <v>0</v>
      </c>
      <c r="BI74" s="1195"/>
      <c r="BJ74" s="1191"/>
      <c r="BK74" s="1192"/>
      <c r="BL74" s="1192"/>
      <c r="BM74" s="1192"/>
      <c r="BN74" s="1193"/>
    </row>
    <row r="75" spans="2:66" ht="20.25" customHeight="1" x14ac:dyDescent="0.15">
      <c r="B75" s="1169">
        <f>B73+1</f>
        <v>30</v>
      </c>
      <c r="C75" s="1171"/>
      <c r="D75" s="1173"/>
      <c r="E75" s="1174"/>
      <c r="F75" s="1175"/>
      <c r="G75" s="1179"/>
      <c r="H75" s="1180"/>
      <c r="I75" s="431"/>
      <c r="J75" s="432"/>
      <c r="K75" s="431"/>
      <c r="L75" s="432"/>
      <c r="M75" s="1183"/>
      <c r="N75" s="1184"/>
      <c r="O75" s="1187"/>
      <c r="P75" s="1188"/>
      <c r="Q75" s="1188"/>
      <c r="R75" s="1180"/>
      <c r="S75" s="1148"/>
      <c r="T75" s="1149"/>
      <c r="U75" s="1149"/>
      <c r="V75" s="1149"/>
      <c r="W75" s="1150"/>
      <c r="X75" s="451" t="s">
        <v>975</v>
      </c>
      <c r="Y75" s="452"/>
      <c r="Z75" s="453"/>
      <c r="AA75" s="444"/>
      <c r="AB75" s="445"/>
      <c r="AC75" s="445"/>
      <c r="AD75" s="445"/>
      <c r="AE75" s="445"/>
      <c r="AF75" s="445"/>
      <c r="AG75" s="446"/>
      <c r="AH75" s="444"/>
      <c r="AI75" s="445"/>
      <c r="AJ75" s="445"/>
      <c r="AK75" s="445"/>
      <c r="AL75" s="445"/>
      <c r="AM75" s="445"/>
      <c r="AN75" s="446"/>
      <c r="AO75" s="444"/>
      <c r="AP75" s="445"/>
      <c r="AQ75" s="445"/>
      <c r="AR75" s="445"/>
      <c r="AS75" s="445"/>
      <c r="AT75" s="445"/>
      <c r="AU75" s="446"/>
      <c r="AV75" s="444"/>
      <c r="AW75" s="445"/>
      <c r="AX75" s="445"/>
      <c r="AY75" s="445"/>
      <c r="AZ75" s="445"/>
      <c r="BA75" s="445"/>
      <c r="BB75" s="446"/>
      <c r="BC75" s="444"/>
      <c r="BD75" s="445"/>
      <c r="BE75" s="447"/>
      <c r="BF75" s="1154"/>
      <c r="BG75" s="1155"/>
      <c r="BH75" s="1156"/>
      <c r="BI75" s="1157"/>
      <c r="BJ75" s="1158"/>
      <c r="BK75" s="1159"/>
      <c r="BL75" s="1159"/>
      <c r="BM75" s="1159"/>
      <c r="BN75" s="1160"/>
    </row>
    <row r="76" spans="2:66" ht="20.25" customHeight="1" x14ac:dyDescent="0.15">
      <c r="B76" s="1197"/>
      <c r="C76" s="1198"/>
      <c r="D76" s="1199"/>
      <c r="E76" s="1174"/>
      <c r="F76" s="1175"/>
      <c r="G76" s="1200"/>
      <c r="H76" s="1201"/>
      <c r="I76" s="454"/>
      <c r="J76" s="455">
        <f>G75</f>
        <v>0</v>
      </c>
      <c r="K76" s="454"/>
      <c r="L76" s="455">
        <f>M75</f>
        <v>0</v>
      </c>
      <c r="M76" s="1202"/>
      <c r="N76" s="1203"/>
      <c r="O76" s="1204"/>
      <c r="P76" s="1205"/>
      <c r="Q76" s="1205"/>
      <c r="R76" s="1201"/>
      <c r="S76" s="1148"/>
      <c r="T76" s="1149"/>
      <c r="U76" s="1149"/>
      <c r="V76" s="1149"/>
      <c r="W76" s="1150"/>
      <c r="X76" s="448" t="s">
        <v>976</v>
      </c>
      <c r="Y76" s="449"/>
      <c r="Z76" s="450"/>
      <c r="AA76" s="436" t="str">
        <f>IF(AA75="","",VLOOKUP(AA75,勤務形態一覧表_シフト記号表!$C$6:$L$47,10,FALSE))</f>
        <v/>
      </c>
      <c r="AB76" s="437" t="str">
        <f>IF(AB75="","",VLOOKUP(AB75,勤務形態一覧表_シフト記号表!$C$6:$L$47,10,FALSE))</f>
        <v/>
      </c>
      <c r="AC76" s="437" t="str">
        <f>IF(AC75="","",VLOOKUP(AC75,勤務形態一覧表_シフト記号表!$C$6:$L$47,10,FALSE))</f>
        <v/>
      </c>
      <c r="AD76" s="437" t="str">
        <f>IF(AD75="","",VLOOKUP(AD75,勤務形態一覧表_シフト記号表!$C$6:$L$47,10,FALSE))</f>
        <v/>
      </c>
      <c r="AE76" s="437" t="str">
        <f>IF(AE75="","",VLOOKUP(AE75,勤務形態一覧表_シフト記号表!$C$6:$L$47,10,FALSE))</f>
        <v/>
      </c>
      <c r="AF76" s="437" t="str">
        <f>IF(AF75="","",VLOOKUP(AF75,勤務形態一覧表_シフト記号表!$C$6:$L$47,10,FALSE))</f>
        <v/>
      </c>
      <c r="AG76" s="438" t="str">
        <f>IF(AG75="","",VLOOKUP(AG75,勤務形態一覧表_シフト記号表!$C$6:$L$47,10,FALSE))</f>
        <v/>
      </c>
      <c r="AH76" s="436" t="str">
        <f>IF(AH75="","",VLOOKUP(AH75,勤務形態一覧表_シフト記号表!$C$6:$L$47,10,FALSE))</f>
        <v/>
      </c>
      <c r="AI76" s="437" t="str">
        <f>IF(AI75="","",VLOOKUP(AI75,勤務形態一覧表_シフト記号表!$C$6:$L$47,10,FALSE))</f>
        <v/>
      </c>
      <c r="AJ76" s="437" t="str">
        <f>IF(AJ75="","",VLOOKUP(AJ75,勤務形態一覧表_シフト記号表!$C$6:$L$47,10,FALSE))</f>
        <v/>
      </c>
      <c r="AK76" s="437" t="str">
        <f>IF(AK75="","",VLOOKUP(AK75,勤務形態一覧表_シフト記号表!$C$6:$L$47,10,FALSE))</f>
        <v/>
      </c>
      <c r="AL76" s="437" t="str">
        <f>IF(AL75="","",VLOOKUP(AL75,勤務形態一覧表_シフト記号表!$C$6:$L$47,10,FALSE))</f>
        <v/>
      </c>
      <c r="AM76" s="437" t="str">
        <f>IF(AM75="","",VLOOKUP(AM75,勤務形態一覧表_シフト記号表!$C$6:$L$47,10,FALSE))</f>
        <v/>
      </c>
      <c r="AN76" s="438" t="str">
        <f>IF(AN75="","",VLOOKUP(AN75,勤務形態一覧表_シフト記号表!$C$6:$L$47,10,FALSE))</f>
        <v/>
      </c>
      <c r="AO76" s="436" t="str">
        <f>IF(AO75="","",VLOOKUP(AO75,勤務形態一覧表_シフト記号表!$C$6:$L$47,10,FALSE))</f>
        <v/>
      </c>
      <c r="AP76" s="437" t="str">
        <f>IF(AP75="","",VLOOKUP(AP75,勤務形態一覧表_シフト記号表!$C$6:$L$47,10,FALSE))</f>
        <v/>
      </c>
      <c r="AQ76" s="437" t="str">
        <f>IF(AQ75="","",VLOOKUP(AQ75,勤務形態一覧表_シフト記号表!$C$6:$L$47,10,FALSE))</f>
        <v/>
      </c>
      <c r="AR76" s="437" t="str">
        <f>IF(AR75="","",VLOOKUP(AR75,勤務形態一覧表_シフト記号表!$C$6:$L$47,10,FALSE))</f>
        <v/>
      </c>
      <c r="AS76" s="437" t="str">
        <f>IF(AS75="","",VLOOKUP(AS75,勤務形態一覧表_シフト記号表!$C$6:$L$47,10,FALSE))</f>
        <v/>
      </c>
      <c r="AT76" s="437" t="str">
        <f>IF(AT75="","",VLOOKUP(AT75,勤務形態一覧表_シフト記号表!$C$6:$L$47,10,FALSE))</f>
        <v/>
      </c>
      <c r="AU76" s="438" t="str">
        <f>IF(AU75="","",VLOOKUP(AU75,勤務形態一覧表_シフト記号表!$C$6:$L$47,10,FALSE))</f>
        <v/>
      </c>
      <c r="AV76" s="436" t="str">
        <f>IF(AV75="","",VLOOKUP(AV75,勤務形態一覧表_シフト記号表!$C$6:$L$47,10,FALSE))</f>
        <v/>
      </c>
      <c r="AW76" s="437" t="str">
        <f>IF(AW75="","",VLOOKUP(AW75,勤務形態一覧表_シフト記号表!$C$6:$L$47,10,FALSE))</f>
        <v/>
      </c>
      <c r="AX76" s="437" t="str">
        <f>IF(AX75="","",VLOOKUP(AX75,勤務形態一覧表_シフト記号表!$C$6:$L$47,10,FALSE))</f>
        <v/>
      </c>
      <c r="AY76" s="437" t="str">
        <f>IF(AY75="","",VLOOKUP(AY75,勤務形態一覧表_シフト記号表!$C$6:$L$47,10,FALSE))</f>
        <v/>
      </c>
      <c r="AZ76" s="437" t="str">
        <f>IF(AZ75="","",VLOOKUP(AZ75,勤務形態一覧表_シフト記号表!$C$6:$L$47,10,FALSE))</f>
        <v/>
      </c>
      <c r="BA76" s="437" t="str">
        <f>IF(BA75="","",VLOOKUP(BA75,勤務形態一覧表_シフト記号表!$C$6:$L$47,10,FALSE))</f>
        <v/>
      </c>
      <c r="BB76" s="438" t="str">
        <f>IF(BB75="","",VLOOKUP(BB75,勤務形態一覧表_シフト記号表!$C$6:$L$47,10,FALSE))</f>
        <v/>
      </c>
      <c r="BC76" s="436" t="str">
        <f>IF(BC75="","",VLOOKUP(BC75,勤務形態一覧表_シフト記号表!$C$6:$L$47,10,FALSE))</f>
        <v/>
      </c>
      <c r="BD76" s="437" t="str">
        <f>IF(BD75="","",VLOOKUP(BD75,勤務形態一覧表_シフト記号表!$C$6:$L$47,10,FALSE))</f>
        <v/>
      </c>
      <c r="BE76" s="437" t="str">
        <f>IF(BE75="","",VLOOKUP(BE75,勤務形態一覧表_シフト記号表!$C$6:$L$47,10,FALSE))</f>
        <v/>
      </c>
      <c r="BF76" s="1194">
        <f>IF($BI$3="４週",SUM(AA76:BB76),IF($BI$3="暦月",SUM(AA76:BE76),""))</f>
        <v>0</v>
      </c>
      <c r="BG76" s="1195"/>
      <c r="BH76" s="1196">
        <f>IF($BI$3="４週",BF76/4,IF($BI$3="暦月",(BF76/($BI$8/7)),""))</f>
        <v>0</v>
      </c>
      <c r="BI76" s="1195"/>
      <c r="BJ76" s="1191"/>
      <c r="BK76" s="1192"/>
      <c r="BL76" s="1192"/>
      <c r="BM76" s="1192"/>
      <c r="BN76" s="1193"/>
    </row>
    <row r="77" spans="2:66" ht="20.25" customHeight="1" x14ac:dyDescent="0.15">
      <c r="B77" s="1169">
        <f>B75+1</f>
        <v>31</v>
      </c>
      <c r="C77" s="1171"/>
      <c r="D77" s="1173"/>
      <c r="E77" s="1174"/>
      <c r="F77" s="1175"/>
      <c r="G77" s="1179"/>
      <c r="H77" s="1180"/>
      <c r="I77" s="431"/>
      <c r="J77" s="432"/>
      <c r="K77" s="431"/>
      <c r="L77" s="432"/>
      <c r="M77" s="1183"/>
      <c r="N77" s="1184"/>
      <c r="O77" s="1187"/>
      <c r="P77" s="1188"/>
      <c r="Q77" s="1188"/>
      <c r="R77" s="1180"/>
      <c r="S77" s="1148"/>
      <c r="T77" s="1149"/>
      <c r="U77" s="1149"/>
      <c r="V77" s="1149"/>
      <c r="W77" s="1150"/>
      <c r="X77" s="451" t="s">
        <v>975</v>
      </c>
      <c r="Y77" s="452"/>
      <c r="Z77" s="453"/>
      <c r="AA77" s="444"/>
      <c r="AB77" s="445"/>
      <c r="AC77" s="445"/>
      <c r="AD77" s="445"/>
      <c r="AE77" s="445"/>
      <c r="AF77" s="445"/>
      <c r="AG77" s="446"/>
      <c r="AH77" s="444"/>
      <c r="AI77" s="445"/>
      <c r="AJ77" s="445"/>
      <c r="AK77" s="445"/>
      <c r="AL77" s="445"/>
      <c r="AM77" s="445"/>
      <c r="AN77" s="446"/>
      <c r="AO77" s="444"/>
      <c r="AP77" s="445"/>
      <c r="AQ77" s="445"/>
      <c r="AR77" s="445"/>
      <c r="AS77" s="445"/>
      <c r="AT77" s="445"/>
      <c r="AU77" s="446"/>
      <c r="AV77" s="444"/>
      <c r="AW77" s="445"/>
      <c r="AX77" s="445"/>
      <c r="AY77" s="445"/>
      <c r="AZ77" s="445"/>
      <c r="BA77" s="445"/>
      <c r="BB77" s="446"/>
      <c r="BC77" s="444"/>
      <c r="BD77" s="445"/>
      <c r="BE77" s="447"/>
      <c r="BF77" s="1154"/>
      <c r="BG77" s="1155"/>
      <c r="BH77" s="1156"/>
      <c r="BI77" s="1157"/>
      <c r="BJ77" s="1158"/>
      <c r="BK77" s="1159"/>
      <c r="BL77" s="1159"/>
      <c r="BM77" s="1159"/>
      <c r="BN77" s="1160"/>
    </row>
    <row r="78" spans="2:66" ht="20.25" customHeight="1" x14ac:dyDescent="0.15">
      <c r="B78" s="1197"/>
      <c r="C78" s="1198"/>
      <c r="D78" s="1199"/>
      <c r="E78" s="1174"/>
      <c r="F78" s="1175"/>
      <c r="G78" s="1200"/>
      <c r="H78" s="1201"/>
      <c r="I78" s="454"/>
      <c r="J78" s="455">
        <f>G77</f>
        <v>0</v>
      </c>
      <c r="K78" s="454"/>
      <c r="L78" s="455">
        <f>M77</f>
        <v>0</v>
      </c>
      <c r="M78" s="1202"/>
      <c r="N78" s="1203"/>
      <c r="O78" s="1204"/>
      <c r="P78" s="1205"/>
      <c r="Q78" s="1205"/>
      <c r="R78" s="1201"/>
      <c r="S78" s="1148"/>
      <c r="T78" s="1149"/>
      <c r="U78" s="1149"/>
      <c r="V78" s="1149"/>
      <c r="W78" s="1150"/>
      <c r="X78" s="448" t="s">
        <v>976</v>
      </c>
      <c r="Y78" s="449"/>
      <c r="Z78" s="450"/>
      <c r="AA78" s="436" t="str">
        <f>IF(AA77="","",VLOOKUP(AA77,勤務形態一覧表_シフト記号表!$C$6:$L$47,10,FALSE))</f>
        <v/>
      </c>
      <c r="AB78" s="437" t="str">
        <f>IF(AB77="","",VLOOKUP(AB77,勤務形態一覧表_シフト記号表!$C$6:$L$47,10,FALSE))</f>
        <v/>
      </c>
      <c r="AC78" s="437" t="str">
        <f>IF(AC77="","",VLOOKUP(AC77,勤務形態一覧表_シフト記号表!$C$6:$L$47,10,FALSE))</f>
        <v/>
      </c>
      <c r="AD78" s="437" t="str">
        <f>IF(AD77="","",VLOOKUP(AD77,勤務形態一覧表_シフト記号表!$C$6:$L$47,10,FALSE))</f>
        <v/>
      </c>
      <c r="AE78" s="437" t="str">
        <f>IF(AE77="","",VLOOKUP(AE77,勤務形態一覧表_シフト記号表!$C$6:$L$47,10,FALSE))</f>
        <v/>
      </c>
      <c r="AF78" s="437" t="str">
        <f>IF(AF77="","",VLOOKUP(AF77,勤務形態一覧表_シフト記号表!$C$6:$L$47,10,FALSE))</f>
        <v/>
      </c>
      <c r="AG78" s="438" t="str">
        <f>IF(AG77="","",VLOOKUP(AG77,勤務形態一覧表_シフト記号表!$C$6:$L$47,10,FALSE))</f>
        <v/>
      </c>
      <c r="AH78" s="436" t="str">
        <f>IF(AH77="","",VLOOKUP(AH77,勤務形態一覧表_シフト記号表!$C$6:$L$47,10,FALSE))</f>
        <v/>
      </c>
      <c r="AI78" s="437" t="str">
        <f>IF(AI77="","",VLOOKUP(AI77,勤務形態一覧表_シフト記号表!$C$6:$L$47,10,FALSE))</f>
        <v/>
      </c>
      <c r="AJ78" s="437" t="str">
        <f>IF(AJ77="","",VLOOKUP(AJ77,勤務形態一覧表_シフト記号表!$C$6:$L$47,10,FALSE))</f>
        <v/>
      </c>
      <c r="AK78" s="437" t="str">
        <f>IF(AK77="","",VLOOKUP(AK77,勤務形態一覧表_シフト記号表!$C$6:$L$47,10,FALSE))</f>
        <v/>
      </c>
      <c r="AL78" s="437" t="str">
        <f>IF(AL77="","",VLOOKUP(AL77,勤務形態一覧表_シフト記号表!$C$6:$L$47,10,FALSE))</f>
        <v/>
      </c>
      <c r="AM78" s="437" t="str">
        <f>IF(AM77="","",VLOOKUP(AM77,勤務形態一覧表_シフト記号表!$C$6:$L$47,10,FALSE))</f>
        <v/>
      </c>
      <c r="AN78" s="438" t="str">
        <f>IF(AN77="","",VLOOKUP(AN77,勤務形態一覧表_シフト記号表!$C$6:$L$47,10,FALSE))</f>
        <v/>
      </c>
      <c r="AO78" s="436" t="str">
        <f>IF(AO77="","",VLOOKUP(AO77,勤務形態一覧表_シフト記号表!$C$6:$L$47,10,FALSE))</f>
        <v/>
      </c>
      <c r="AP78" s="437" t="str">
        <f>IF(AP77="","",VLOOKUP(AP77,勤務形態一覧表_シフト記号表!$C$6:$L$47,10,FALSE))</f>
        <v/>
      </c>
      <c r="AQ78" s="437" t="str">
        <f>IF(AQ77="","",VLOOKUP(AQ77,勤務形態一覧表_シフト記号表!$C$6:$L$47,10,FALSE))</f>
        <v/>
      </c>
      <c r="AR78" s="437" t="str">
        <f>IF(AR77="","",VLOOKUP(AR77,勤務形態一覧表_シフト記号表!$C$6:$L$47,10,FALSE))</f>
        <v/>
      </c>
      <c r="AS78" s="437" t="str">
        <f>IF(AS77="","",VLOOKUP(AS77,勤務形態一覧表_シフト記号表!$C$6:$L$47,10,FALSE))</f>
        <v/>
      </c>
      <c r="AT78" s="437" t="str">
        <f>IF(AT77="","",VLOOKUP(AT77,勤務形態一覧表_シフト記号表!$C$6:$L$47,10,FALSE))</f>
        <v/>
      </c>
      <c r="AU78" s="438" t="str">
        <f>IF(AU77="","",VLOOKUP(AU77,勤務形態一覧表_シフト記号表!$C$6:$L$47,10,FALSE))</f>
        <v/>
      </c>
      <c r="AV78" s="436" t="str">
        <f>IF(AV77="","",VLOOKUP(AV77,勤務形態一覧表_シフト記号表!$C$6:$L$47,10,FALSE))</f>
        <v/>
      </c>
      <c r="AW78" s="437" t="str">
        <f>IF(AW77="","",VLOOKUP(AW77,勤務形態一覧表_シフト記号表!$C$6:$L$47,10,FALSE))</f>
        <v/>
      </c>
      <c r="AX78" s="437" t="str">
        <f>IF(AX77="","",VLOOKUP(AX77,勤務形態一覧表_シフト記号表!$C$6:$L$47,10,FALSE))</f>
        <v/>
      </c>
      <c r="AY78" s="437" t="str">
        <f>IF(AY77="","",VLOOKUP(AY77,勤務形態一覧表_シフト記号表!$C$6:$L$47,10,FALSE))</f>
        <v/>
      </c>
      <c r="AZ78" s="437" t="str">
        <f>IF(AZ77="","",VLOOKUP(AZ77,勤務形態一覧表_シフト記号表!$C$6:$L$47,10,FALSE))</f>
        <v/>
      </c>
      <c r="BA78" s="437" t="str">
        <f>IF(BA77="","",VLOOKUP(BA77,勤務形態一覧表_シフト記号表!$C$6:$L$47,10,FALSE))</f>
        <v/>
      </c>
      <c r="BB78" s="438" t="str">
        <f>IF(BB77="","",VLOOKUP(BB77,勤務形態一覧表_シフト記号表!$C$6:$L$47,10,FALSE))</f>
        <v/>
      </c>
      <c r="BC78" s="436" t="str">
        <f>IF(BC77="","",VLOOKUP(BC77,勤務形態一覧表_シフト記号表!$C$6:$L$47,10,FALSE))</f>
        <v/>
      </c>
      <c r="BD78" s="437" t="str">
        <f>IF(BD77="","",VLOOKUP(BD77,勤務形態一覧表_シフト記号表!$C$6:$L$47,10,FALSE))</f>
        <v/>
      </c>
      <c r="BE78" s="437" t="str">
        <f>IF(BE77="","",VLOOKUP(BE77,勤務形態一覧表_シフト記号表!$C$6:$L$47,10,FALSE))</f>
        <v/>
      </c>
      <c r="BF78" s="1194">
        <f>IF($BI$3="４週",SUM(AA78:BB78),IF($BI$3="暦月",SUM(AA78:BE78),""))</f>
        <v>0</v>
      </c>
      <c r="BG78" s="1195"/>
      <c r="BH78" s="1196">
        <f>IF($BI$3="４週",BF78/4,IF($BI$3="暦月",(BF78/($BI$8/7)),""))</f>
        <v>0</v>
      </c>
      <c r="BI78" s="1195"/>
      <c r="BJ78" s="1191"/>
      <c r="BK78" s="1192"/>
      <c r="BL78" s="1192"/>
      <c r="BM78" s="1192"/>
      <c r="BN78" s="1193"/>
    </row>
    <row r="79" spans="2:66" ht="20.25" customHeight="1" x14ac:dyDescent="0.15">
      <c r="B79" s="1169">
        <f>B77+1</f>
        <v>32</v>
      </c>
      <c r="C79" s="1171"/>
      <c r="D79" s="1173"/>
      <c r="E79" s="1174"/>
      <c r="F79" s="1175"/>
      <c r="G79" s="1179"/>
      <c r="H79" s="1180"/>
      <c r="I79" s="431"/>
      <c r="J79" s="432"/>
      <c r="K79" s="431"/>
      <c r="L79" s="432"/>
      <c r="M79" s="1183"/>
      <c r="N79" s="1184"/>
      <c r="O79" s="1187"/>
      <c r="P79" s="1188"/>
      <c r="Q79" s="1188"/>
      <c r="R79" s="1180"/>
      <c r="S79" s="1148"/>
      <c r="T79" s="1149"/>
      <c r="U79" s="1149"/>
      <c r="V79" s="1149"/>
      <c r="W79" s="1150"/>
      <c r="X79" s="451" t="s">
        <v>975</v>
      </c>
      <c r="Y79" s="452"/>
      <c r="Z79" s="453"/>
      <c r="AA79" s="444"/>
      <c r="AB79" s="445"/>
      <c r="AC79" s="445"/>
      <c r="AD79" s="445"/>
      <c r="AE79" s="445"/>
      <c r="AF79" s="445"/>
      <c r="AG79" s="446"/>
      <c r="AH79" s="444"/>
      <c r="AI79" s="445"/>
      <c r="AJ79" s="445"/>
      <c r="AK79" s="445"/>
      <c r="AL79" s="445"/>
      <c r="AM79" s="445"/>
      <c r="AN79" s="446"/>
      <c r="AO79" s="444"/>
      <c r="AP79" s="445"/>
      <c r="AQ79" s="445"/>
      <c r="AR79" s="445"/>
      <c r="AS79" s="445"/>
      <c r="AT79" s="445"/>
      <c r="AU79" s="446"/>
      <c r="AV79" s="444"/>
      <c r="AW79" s="445"/>
      <c r="AX79" s="445"/>
      <c r="AY79" s="445"/>
      <c r="AZ79" s="445"/>
      <c r="BA79" s="445"/>
      <c r="BB79" s="446"/>
      <c r="BC79" s="444"/>
      <c r="BD79" s="445"/>
      <c r="BE79" s="447"/>
      <c r="BF79" s="1154"/>
      <c r="BG79" s="1155"/>
      <c r="BH79" s="1156"/>
      <c r="BI79" s="1157"/>
      <c r="BJ79" s="1158"/>
      <c r="BK79" s="1159"/>
      <c r="BL79" s="1159"/>
      <c r="BM79" s="1159"/>
      <c r="BN79" s="1160"/>
    </row>
    <row r="80" spans="2:66" ht="20.25" customHeight="1" x14ac:dyDescent="0.15">
      <c r="B80" s="1197"/>
      <c r="C80" s="1198"/>
      <c r="D80" s="1199"/>
      <c r="E80" s="1174"/>
      <c r="F80" s="1175"/>
      <c r="G80" s="1200"/>
      <c r="H80" s="1201"/>
      <c r="I80" s="454"/>
      <c r="J80" s="455">
        <f>G79</f>
        <v>0</v>
      </c>
      <c r="K80" s="454"/>
      <c r="L80" s="455">
        <f>M79</f>
        <v>0</v>
      </c>
      <c r="M80" s="1202"/>
      <c r="N80" s="1203"/>
      <c r="O80" s="1204"/>
      <c r="P80" s="1205"/>
      <c r="Q80" s="1205"/>
      <c r="R80" s="1201"/>
      <c r="S80" s="1148"/>
      <c r="T80" s="1149"/>
      <c r="U80" s="1149"/>
      <c r="V80" s="1149"/>
      <c r="W80" s="1150"/>
      <c r="X80" s="448" t="s">
        <v>976</v>
      </c>
      <c r="Y80" s="449"/>
      <c r="Z80" s="450"/>
      <c r="AA80" s="436" t="str">
        <f>IF(AA79="","",VLOOKUP(AA79,勤務形態一覧表_シフト記号表!$C$6:$L$47,10,FALSE))</f>
        <v/>
      </c>
      <c r="AB80" s="437" t="str">
        <f>IF(AB79="","",VLOOKUP(AB79,勤務形態一覧表_シフト記号表!$C$6:$L$47,10,FALSE))</f>
        <v/>
      </c>
      <c r="AC80" s="437" t="str">
        <f>IF(AC79="","",VLOOKUP(AC79,勤務形態一覧表_シフト記号表!$C$6:$L$47,10,FALSE))</f>
        <v/>
      </c>
      <c r="AD80" s="437" t="str">
        <f>IF(AD79="","",VLOOKUP(AD79,勤務形態一覧表_シフト記号表!$C$6:$L$47,10,FALSE))</f>
        <v/>
      </c>
      <c r="AE80" s="437" t="str">
        <f>IF(AE79="","",VLOOKUP(AE79,勤務形態一覧表_シフト記号表!$C$6:$L$47,10,FALSE))</f>
        <v/>
      </c>
      <c r="AF80" s="437" t="str">
        <f>IF(AF79="","",VLOOKUP(AF79,勤務形態一覧表_シフト記号表!$C$6:$L$47,10,FALSE))</f>
        <v/>
      </c>
      <c r="AG80" s="438" t="str">
        <f>IF(AG79="","",VLOOKUP(AG79,勤務形態一覧表_シフト記号表!$C$6:$L$47,10,FALSE))</f>
        <v/>
      </c>
      <c r="AH80" s="436" t="str">
        <f>IF(AH79="","",VLOOKUP(AH79,勤務形態一覧表_シフト記号表!$C$6:$L$47,10,FALSE))</f>
        <v/>
      </c>
      <c r="AI80" s="437" t="str">
        <f>IF(AI79="","",VLOOKUP(AI79,勤務形態一覧表_シフト記号表!$C$6:$L$47,10,FALSE))</f>
        <v/>
      </c>
      <c r="AJ80" s="437" t="str">
        <f>IF(AJ79="","",VLOOKUP(AJ79,勤務形態一覧表_シフト記号表!$C$6:$L$47,10,FALSE))</f>
        <v/>
      </c>
      <c r="AK80" s="437" t="str">
        <f>IF(AK79="","",VLOOKUP(AK79,勤務形態一覧表_シフト記号表!$C$6:$L$47,10,FALSE))</f>
        <v/>
      </c>
      <c r="AL80" s="437" t="str">
        <f>IF(AL79="","",VLOOKUP(AL79,勤務形態一覧表_シフト記号表!$C$6:$L$47,10,FALSE))</f>
        <v/>
      </c>
      <c r="AM80" s="437" t="str">
        <f>IF(AM79="","",VLOOKUP(AM79,勤務形態一覧表_シフト記号表!$C$6:$L$47,10,FALSE))</f>
        <v/>
      </c>
      <c r="AN80" s="438" t="str">
        <f>IF(AN79="","",VLOOKUP(AN79,勤務形態一覧表_シフト記号表!$C$6:$L$47,10,FALSE))</f>
        <v/>
      </c>
      <c r="AO80" s="436" t="str">
        <f>IF(AO79="","",VLOOKUP(AO79,勤務形態一覧表_シフト記号表!$C$6:$L$47,10,FALSE))</f>
        <v/>
      </c>
      <c r="AP80" s="437" t="str">
        <f>IF(AP79="","",VLOOKUP(AP79,勤務形態一覧表_シフト記号表!$C$6:$L$47,10,FALSE))</f>
        <v/>
      </c>
      <c r="AQ80" s="437" t="str">
        <f>IF(AQ79="","",VLOOKUP(AQ79,勤務形態一覧表_シフト記号表!$C$6:$L$47,10,FALSE))</f>
        <v/>
      </c>
      <c r="AR80" s="437" t="str">
        <f>IF(AR79="","",VLOOKUP(AR79,勤務形態一覧表_シフト記号表!$C$6:$L$47,10,FALSE))</f>
        <v/>
      </c>
      <c r="AS80" s="437" t="str">
        <f>IF(AS79="","",VLOOKUP(AS79,勤務形態一覧表_シフト記号表!$C$6:$L$47,10,FALSE))</f>
        <v/>
      </c>
      <c r="AT80" s="437" t="str">
        <f>IF(AT79="","",VLOOKUP(AT79,勤務形態一覧表_シフト記号表!$C$6:$L$47,10,FALSE))</f>
        <v/>
      </c>
      <c r="AU80" s="438" t="str">
        <f>IF(AU79="","",VLOOKUP(AU79,勤務形態一覧表_シフト記号表!$C$6:$L$47,10,FALSE))</f>
        <v/>
      </c>
      <c r="AV80" s="436" t="str">
        <f>IF(AV79="","",VLOOKUP(AV79,勤務形態一覧表_シフト記号表!$C$6:$L$47,10,FALSE))</f>
        <v/>
      </c>
      <c r="AW80" s="437" t="str">
        <f>IF(AW79="","",VLOOKUP(AW79,勤務形態一覧表_シフト記号表!$C$6:$L$47,10,FALSE))</f>
        <v/>
      </c>
      <c r="AX80" s="437" t="str">
        <f>IF(AX79="","",VLOOKUP(AX79,勤務形態一覧表_シフト記号表!$C$6:$L$47,10,FALSE))</f>
        <v/>
      </c>
      <c r="AY80" s="437" t="str">
        <f>IF(AY79="","",VLOOKUP(AY79,勤務形態一覧表_シフト記号表!$C$6:$L$47,10,FALSE))</f>
        <v/>
      </c>
      <c r="AZ80" s="437" t="str">
        <f>IF(AZ79="","",VLOOKUP(AZ79,勤務形態一覧表_シフト記号表!$C$6:$L$47,10,FALSE))</f>
        <v/>
      </c>
      <c r="BA80" s="437" t="str">
        <f>IF(BA79="","",VLOOKUP(BA79,勤務形態一覧表_シフト記号表!$C$6:$L$47,10,FALSE))</f>
        <v/>
      </c>
      <c r="BB80" s="438" t="str">
        <f>IF(BB79="","",VLOOKUP(BB79,勤務形態一覧表_シフト記号表!$C$6:$L$47,10,FALSE))</f>
        <v/>
      </c>
      <c r="BC80" s="436" t="str">
        <f>IF(BC79="","",VLOOKUP(BC79,勤務形態一覧表_シフト記号表!$C$6:$L$47,10,FALSE))</f>
        <v/>
      </c>
      <c r="BD80" s="437" t="str">
        <f>IF(BD79="","",VLOOKUP(BD79,勤務形態一覧表_シフト記号表!$C$6:$L$47,10,FALSE))</f>
        <v/>
      </c>
      <c r="BE80" s="437" t="str">
        <f>IF(BE79="","",VLOOKUP(BE79,勤務形態一覧表_シフト記号表!$C$6:$L$47,10,FALSE))</f>
        <v/>
      </c>
      <c r="BF80" s="1194">
        <f>IF($BI$3="４週",SUM(AA80:BB80),IF($BI$3="暦月",SUM(AA80:BE80),""))</f>
        <v>0</v>
      </c>
      <c r="BG80" s="1195"/>
      <c r="BH80" s="1196">
        <f>IF($BI$3="４週",BF80/4,IF($BI$3="暦月",(BF80/($BI$8/7)),""))</f>
        <v>0</v>
      </c>
      <c r="BI80" s="1195"/>
      <c r="BJ80" s="1191"/>
      <c r="BK80" s="1192"/>
      <c r="BL80" s="1192"/>
      <c r="BM80" s="1192"/>
      <c r="BN80" s="1193"/>
    </row>
    <row r="81" spans="2:66" ht="20.25" customHeight="1" x14ac:dyDescent="0.15">
      <c r="B81" s="1169">
        <f>B79+1</f>
        <v>33</v>
      </c>
      <c r="C81" s="1171"/>
      <c r="D81" s="1173"/>
      <c r="E81" s="1174"/>
      <c r="F81" s="1175"/>
      <c r="G81" s="1179"/>
      <c r="H81" s="1180"/>
      <c r="I81" s="431"/>
      <c r="J81" s="432"/>
      <c r="K81" s="431"/>
      <c r="L81" s="432"/>
      <c r="M81" s="1183"/>
      <c r="N81" s="1184"/>
      <c r="O81" s="1187"/>
      <c r="P81" s="1188"/>
      <c r="Q81" s="1188"/>
      <c r="R81" s="1180"/>
      <c r="S81" s="1148"/>
      <c r="T81" s="1149"/>
      <c r="U81" s="1149"/>
      <c r="V81" s="1149"/>
      <c r="W81" s="1150"/>
      <c r="X81" s="451" t="s">
        <v>975</v>
      </c>
      <c r="Y81" s="452"/>
      <c r="Z81" s="453"/>
      <c r="AA81" s="444"/>
      <c r="AB81" s="445"/>
      <c r="AC81" s="445"/>
      <c r="AD81" s="445"/>
      <c r="AE81" s="445"/>
      <c r="AF81" s="445"/>
      <c r="AG81" s="446"/>
      <c r="AH81" s="444"/>
      <c r="AI81" s="445"/>
      <c r="AJ81" s="445"/>
      <c r="AK81" s="445"/>
      <c r="AL81" s="445"/>
      <c r="AM81" s="445"/>
      <c r="AN81" s="446"/>
      <c r="AO81" s="444"/>
      <c r="AP81" s="445"/>
      <c r="AQ81" s="445"/>
      <c r="AR81" s="445"/>
      <c r="AS81" s="445"/>
      <c r="AT81" s="445"/>
      <c r="AU81" s="446"/>
      <c r="AV81" s="444"/>
      <c r="AW81" s="445"/>
      <c r="AX81" s="445"/>
      <c r="AY81" s="445"/>
      <c r="AZ81" s="445"/>
      <c r="BA81" s="445"/>
      <c r="BB81" s="446"/>
      <c r="BC81" s="444"/>
      <c r="BD81" s="445"/>
      <c r="BE81" s="447"/>
      <c r="BF81" s="1154"/>
      <c r="BG81" s="1155"/>
      <c r="BH81" s="1156"/>
      <c r="BI81" s="1157"/>
      <c r="BJ81" s="1158"/>
      <c r="BK81" s="1159"/>
      <c r="BL81" s="1159"/>
      <c r="BM81" s="1159"/>
      <c r="BN81" s="1160"/>
    </row>
    <row r="82" spans="2:66" ht="20.25" customHeight="1" x14ac:dyDescent="0.15">
      <c r="B82" s="1197"/>
      <c r="C82" s="1198"/>
      <c r="D82" s="1199"/>
      <c r="E82" s="1174"/>
      <c r="F82" s="1175"/>
      <c r="G82" s="1200"/>
      <c r="H82" s="1201"/>
      <c r="I82" s="454"/>
      <c r="J82" s="455">
        <f>G81</f>
        <v>0</v>
      </c>
      <c r="K82" s="454"/>
      <c r="L82" s="455">
        <f>M81</f>
        <v>0</v>
      </c>
      <c r="M82" s="1202"/>
      <c r="N82" s="1203"/>
      <c r="O82" s="1204"/>
      <c r="P82" s="1205"/>
      <c r="Q82" s="1205"/>
      <c r="R82" s="1201"/>
      <c r="S82" s="1148"/>
      <c r="T82" s="1149"/>
      <c r="U82" s="1149"/>
      <c r="V82" s="1149"/>
      <c r="W82" s="1150"/>
      <c r="X82" s="448" t="s">
        <v>976</v>
      </c>
      <c r="Y82" s="449"/>
      <c r="Z82" s="450"/>
      <c r="AA82" s="436" t="str">
        <f>IF(AA81="","",VLOOKUP(AA81,勤務形態一覧表_シフト記号表!$C$6:$L$47,10,FALSE))</f>
        <v/>
      </c>
      <c r="AB82" s="437" t="str">
        <f>IF(AB81="","",VLOOKUP(AB81,勤務形態一覧表_シフト記号表!$C$6:$L$47,10,FALSE))</f>
        <v/>
      </c>
      <c r="AC82" s="437" t="str">
        <f>IF(AC81="","",VLOOKUP(AC81,勤務形態一覧表_シフト記号表!$C$6:$L$47,10,FALSE))</f>
        <v/>
      </c>
      <c r="AD82" s="437" t="str">
        <f>IF(AD81="","",VLOOKUP(AD81,勤務形態一覧表_シフト記号表!$C$6:$L$47,10,FALSE))</f>
        <v/>
      </c>
      <c r="AE82" s="437" t="str">
        <f>IF(AE81="","",VLOOKUP(AE81,勤務形態一覧表_シフト記号表!$C$6:$L$47,10,FALSE))</f>
        <v/>
      </c>
      <c r="AF82" s="437" t="str">
        <f>IF(AF81="","",VLOOKUP(AF81,勤務形態一覧表_シフト記号表!$C$6:$L$47,10,FALSE))</f>
        <v/>
      </c>
      <c r="AG82" s="438" t="str">
        <f>IF(AG81="","",VLOOKUP(AG81,勤務形態一覧表_シフト記号表!$C$6:$L$47,10,FALSE))</f>
        <v/>
      </c>
      <c r="AH82" s="436" t="str">
        <f>IF(AH81="","",VLOOKUP(AH81,勤務形態一覧表_シフト記号表!$C$6:$L$47,10,FALSE))</f>
        <v/>
      </c>
      <c r="AI82" s="437" t="str">
        <f>IF(AI81="","",VLOOKUP(AI81,勤務形態一覧表_シフト記号表!$C$6:$L$47,10,FALSE))</f>
        <v/>
      </c>
      <c r="AJ82" s="437" t="str">
        <f>IF(AJ81="","",VLOOKUP(AJ81,勤務形態一覧表_シフト記号表!$C$6:$L$47,10,FALSE))</f>
        <v/>
      </c>
      <c r="AK82" s="437" t="str">
        <f>IF(AK81="","",VLOOKUP(AK81,勤務形態一覧表_シフト記号表!$C$6:$L$47,10,FALSE))</f>
        <v/>
      </c>
      <c r="AL82" s="437" t="str">
        <f>IF(AL81="","",VLOOKUP(AL81,勤務形態一覧表_シフト記号表!$C$6:$L$47,10,FALSE))</f>
        <v/>
      </c>
      <c r="AM82" s="437" t="str">
        <f>IF(AM81="","",VLOOKUP(AM81,勤務形態一覧表_シフト記号表!$C$6:$L$47,10,FALSE))</f>
        <v/>
      </c>
      <c r="AN82" s="438" t="str">
        <f>IF(AN81="","",VLOOKUP(AN81,勤務形態一覧表_シフト記号表!$C$6:$L$47,10,FALSE))</f>
        <v/>
      </c>
      <c r="AO82" s="436" t="str">
        <f>IF(AO81="","",VLOOKUP(AO81,勤務形態一覧表_シフト記号表!$C$6:$L$47,10,FALSE))</f>
        <v/>
      </c>
      <c r="AP82" s="437" t="str">
        <f>IF(AP81="","",VLOOKUP(AP81,勤務形態一覧表_シフト記号表!$C$6:$L$47,10,FALSE))</f>
        <v/>
      </c>
      <c r="AQ82" s="437" t="str">
        <f>IF(AQ81="","",VLOOKUP(AQ81,勤務形態一覧表_シフト記号表!$C$6:$L$47,10,FALSE))</f>
        <v/>
      </c>
      <c r="AR82" s="437" t="str">
        <f>IF(AR81="","",VLOOKUP(AR81,勤務形態一覧表_シフト記号表!$C$6:$L$47,10,FALSE))</f>
        <v/>
      </c>
      <c r="AS82" s="437" t="str">
        <f>IF(AS81="","",VLOOKUP(AS81,勤務形態一覧表_シフト記号表!$C$6:$L$47,10,FALSE))</f>
        <v/>
      </c>
      <c r="AT82" s="437" t="str">
        <f>IF(AT81="","",VLOOKUP(AT81,勤務形態一覧表_シフト記号表!$C$6:$L$47,10,FALSE))</f>
        <v/>
      </c>
      <c r="AU82" s="438" t="str">
        <f>IF(AU81="","",VLOOKUP(AU81,勤務形態一覧表_シフト記号表!$C$6:$L$47,10,FALSE))</f>
        <v/>
      </c>
      <c r="AV82" s="436" t="str">
        <f>IF(AV81="","",VLOOKUP(AV81,勤務形態一覧表_シフト記号表!$C$6:$L$47,10,FALSE))</f>
        <v/>
      </c>
      <c r="AW82" s="437" t="str">
        <f>IF(AW81="","",VLOOKUP(AW81,勤務形態一覧表_シフト記号表!$C$6:$L$47,10,FALSE))</f>
        <v/>
      </c>
      <c r="AX82" s="437" t="str">
        <f>IF(AX81="","",VLOOKUP(AX81,勤務形態一覧表_シフト記号表!$C$6:$L$47,10,FALSE))</f>
        <v/>
      </c>
      <c r="AY82" s="437" t="str">
        <f>IF(AY81="","",VLOOKUP(AY81,勤務形態一覧表_シフト記号表!$C$6:$L$47,10,FALSE))</f>
        <v/>
      </c>
      <c r="AZ82" s="437" t="str">
        <f>IF(AZ81="","",VLOOKUP(AZ81,勤務形態一覧表_シフト記号表!$C$6:$L$47,10,FALSE))</f>
        <v/>
      </c>
      <c r="BA82" s="437" t="str">
        <f>IF(BA81="","",VLOOKUP(BA81,勤務形態一覧表_シフト記号表!$C$6:$L$47,10,FALSE))</f>
        <v/>
      </c>
      <c r="BB82" s="438" t="str">
        <f>IF(BB81="","",VLOOKUP(BB81,勤務形態一覧表_シフト記号表!$C$6:$L$47,10,FALSE))</f>
        <v/>
      </c>
      <c r="BC82" s="436" t="str">
        <f>IF(BC81="","",VLOOKUP(BC81,勤務形態一覧表_シフト記号表!$C$6:$L$47,10,FALSE))</f>
        <v/>
      </c>
      <c r="BD82" s="437" t="str">
        <f>IF(BD81="","",VLOOKUP(BD81,勤務形態一覧表_シフト記号表!$C$6:$L$47,10,FALSE))</f>
        <v/>
      </c>
      <c r="BE82" s="437" t="str">
        <f>IF(BE81="","",VLOOKUP(BE81,勤務形態一覧表_シフト記号表!$C$6:$L$47,10,FALSE))</f>
        <v/>
      </c>
      <c r="BF82" s="1194">
        <f>IF($BI$3="４週",SUM(AA82:BB82),IF($BI$3="暦月",SUM(AA82:BE82),""))</f>
        <v>0</v>
      </c>
      <c r="BG82" s="1195"/>
      <c r="BH82" s="1196">
        <f>IF($BI$3="４週",BF82/4,IF($BI$3="暦月",(BF82/($BI$8/7)),""))</f>
        <v>0</v>
      </c>
      <c r="BI82" s="1195"/>
      <c r="BJ82" s="1191"/>
      <c r="BK82" s="1192"/>
      <c r="BL82" s="1192"/>
      <c r="BM82" s="1192"/>
      <c r="BN82" s="1193"/>
    </row>
    <row r="83" spans="2:66" ht="20.25" customHeight="1" x14ac:dyDescent="0.15">
      <c r="B83" s="1169">
        <f>B81+1</f>
        <v>34</v>
      </c>
      <c r="C83" s="1171"/>
      <c r="D83" s="1173"/>
      <c r="E83" s="1174"/>
      <c r="F83" s="1175"/>
      <c r="G83" s="1179"/>
      <c r="H83" s="1180"/>
      <c r="I83" s="431"/>
      <c r="J83" s="432"/>
      <c r="K83" s="431"/>
      <c r="L83" s="432"/>
      <c r="M83" s="1183"/>
      <c r="N83" s="1184"/>
      <c r="O83" s="1187"/>
      <c r="P83" s="1188"/>
      <c r="Q83" s="1188"/>
      <c r="R83" s="1180"/>
      <c r="S83" s="1148"/>
      <c r="T83" s="1149"/>
      <c r="U83" s="1149"/>
      <c r="V83" s="1149"/>
      <c r="W83" s="1150"/>
      <c r="X83" s="451" t="s">
        <v>975</v>
      </c>
      <c r="Y83" s="452"/>
      <c r="Z83" s="453"/>
      <c r="AA83" s="444"/>
      <c r="AB83" s="445"/>
      <c r="AC83" s="445"/>
      <c r="AD83" s="445"/>
      <c r="AE83" s="445"/>
      <c r="AF83" s="445"/>
      <c r="AG83" s="446"/>
      <c r="AH83" s="444"/>
      <c r="AI83" s="445"/>
      <c r="AJ83" s="445"/>
      <c r="AK83" s="445"/>
      <c r="AL83" s="445"/>
      <c r="AM83" s="445"/>
      <c r="AN83" s="446"/>
      <c r="AO83" s="444"/>
      <c r="AP83" s="445"/>
      <c r="AQ83" s="445"/>
      <c r="AR83" s="445"/>
      <c r="AS83" s="445"/>
      <c r="AT83" s="445"/>
      <c r="AU83" s="446"/>
      <c r="AV83" s="444"/>
      <c r="AW83" s="445"/>
      <c r="AX83" s="445"/>
      <c r="AY83" s="445"/>
      <c r="AZ83" s="445"/>
      <c r="BA83" s="445"/>
      <c r="BB83" s="446"/>
      <c r="BC83" s="444"/>
      <c r="BD83" s="445"/>
      <c r="BE83" s="447"/>
      <c r="BF83" s="1154"/>
      <c r="BG83" s="1155"/>
      <c r="BH83" s="1156"/>
      <c r="BI83" s="1157"/>
      <c r="BJ83" s="1158"/>
      <c r="BK83" s="1159"/>
      <c r="BL83" s="1159"/>
      <c r="BM83" s="1159"/>
      <c r="BN83" s="1160"/>
    </row>
    <row r="84" spans="2:66" ht="20.25" customHeight="1" x14ac:dyDescent="0.15">
      <c r="B84" s="1197"/>
      <c r="C84" s="1198"/>
      <c r="D84" s="1199"/>
      <c r="E84" s="1174"/>
      <c r="F84" s="1175"/>
      <c r="G84" s="1200"/>
      <c r="H84" s="1201"/>
      <c r="I84" s="454"/>
      <c r="J84" s="455">
        <f>G83</f>
        <v>0</v>
      </c>
      <c r="K84" s="454"/>
      <c r="L84" s="455">
        <f>M83</f>
        <v>0</v>
      </c>
      <c r="M84" s="1202"/>
      <c r="N84" s="1203"/>
      <c r="O84" s="1204"/>
      <c r="P84" s="1205"/>
      <c r="Q84" s="1205"/>
      <c r="R84" s="1201"/>
      <c r="S84" s="1148"/>
      <c r="T84" s="1149"/>
      <c r="U84" s="1149"/>
      <c r="V84" s="1149"/>
      <c r="W84" s="1150"/>
      <c r="X84" s="448" t="s">
        <v>976</v>
      </c>
      <c r="Y84" s="449"/>
      <c r="Z84" s="450"/>
      <c r="AA84" s="436" t="str">
        <f>IF(AA83="","",VLOOKUP(AA83,勤務形態一覧表_シフト記号表!$C$6:$L$47,10,FALSE))</f>
        <v/>
      </c>
      <c r="AB84" s="437" t="str">
        <f>IF(AB83="","",VLOOKUP(AB83,勤務形態一覧表_シフト記号表!$C$6:$L$47,10,FALSE))</f>
        <v/>
      </c>
      <c r="AC84" s="437" t="str">
        <f>IF(AC83="","",VLOOKUP(AC83,勤務形態一覧表_シフト記号表!$C$6:$L$47,10,FALSE))</f>
        <v/>
      </c>
      <c r="AD84" s="437" t="str">
        <f>IF(AD83="","",VLOOKUP(AD83,勤務形態一覧表_シフト記号表!$C$6:$L$47,10,FALSE))</f>
        <v/>
      </c>
      <c r="AE84" s="437" t="str">
        <f>IF(AE83="","",VLOOKUP(AE83,勤務形態一覧表_シフト記号表!$C$6:$L$47,10,FALSE))</f>
        <v/>
      </c>
      <c r="AF84" s="437" t="str">
        <f>IF(AF83="","",VLOOKUP(AF83,勤務形態一覧表_シフト記号表!$C$6:$L$47,10,FALSE))</f>
        <v/>
      </c>
      <c r="AG84" s="438" t="str">
        <f>IF(AG83="","",VLOOKUP(AG83,勤務形態一覧表_シフト記号表!$C$6:$L$47,10,FALSE))</f>
        <v/>
      </c>
      <c r="AH84" s="436" t="str">
        <f>IF(AH83="","",VLOOKUP(AH83,勤務形態一覧表_シフト記号表!$C$6:$L$47,10,FALSE))</f>
        <v/>
      </c>
      <c r="AI84" s="437" t="str">
        <f>IF(AI83="","",VLOOKUP(AI83,勤務形態一覧表_シフト記号表!$C$6:$L$47,10,FALSE))</f>
        <v/>
      </c>
      <c r="AJ84" s="437" t="str">
        <f>IF(AJ83="","",VLOOKUP(AJ83,勤務形態一覧表_シフト記号表!$C$6:$L$47,10,FALSE))</f>
        <v/>
      </c>
      <c r="AK84" s="437" t="str">
        <f>IF(AK83="","",VLOOKUP(AK83,勤務形態一覧表_シフト記号表!$C$6:$L$47,10,FALSE))</f>
        <v/>
      </c>
      <c r="AL84" s="437" t="str">
        <f>IF(AL83="","",VLOOKUP(AL83,勤務形態一覧表_シフト記号表!$C$6:$L$47,10,FALSE))</f>
        <v/>
      </c>
      <c r="AM84" s="437" t="str">
        <f>IF(AM83="","",VLOOKUP(AM83,勤務形態一覧表_シフト記号表!$C$6:$L$47,10,FALSE))</f>
        <v/>
      </c>
      <c r="AN84" s="438" t="str">
        <f>IF(AN83="","",VLOOKUP(AN83,勤務形態一覧表_シフト記号表!$C$6:$L$47,10,FALSE))</f>
        <v/>
      </c>
      <c r="AO84" s="436" t="str">
        <f>IF(AO83="","",VLOOKUP(AO83,勤務形態一覧表_シフト記号表!$C$6:$L$47,10,FALSE))</f>
        <v/>
      </c>
      <c r="AP84" s="437" t="str">
        <f>IF(AP83="","",VLOOKUP(AP83,勤務形態一覧表_シフト記号表!$C$6:$L$47,10,FALSE))</f>
        <v/>
      </c>
      <c r="AQ84" s="437" t="str">
        <f>IF(AQ83="","",VLOOKUP(AQ83,勤務形態一覧表_シフト記号表!$C$6:$L$47,10,FALSE))</f>
        <v/>
      </c>
      <c r="AR84" s="437" t="str">
        <f>IF(AR83="","",VLOOKUP(AR83,勤務形態一覧表_シフト記号表!$C$6:$L$47,10,FALSE))</f>
        <v/>
      </c>
      <c r="AS84" s="437" t="str">
        <f>IF(AS83="","",VLOOKUP(AS83,勤務形態一覧表_シフト記号表!$C$6:$L$47,10,FALSE))</f>
        <v/>
      </c>
      <c r="AT84" s="437" t="str">
        <f>IF(AT83="","",VLOOKUP(AT83,勤務形態一覧表_シフト記号表!$C$6:$L$47,10,FALSE))</f>
        <v/>
      </c>
      <c r="AU84" s="438" t="str">
        <f>IF(AU83="","",VLOOKUP(AU83,勤務形態一覧表_シフト記号表!$C$6:$L$47,10,FALSE))</f>
        <v/>
      </c>
      <c r="AV84" s="436" t="str">
        <f>IF(AV83="","",VLOOKUP(AV83,勤務形態一覧表_シフト記号表!$C$6:$L$47,10,FALSE))</f>
        <v/>
      </c>
      <c r="AW84" s="437" t="str">
        <f>IF(AW83="","",VLOOKUP(AW83,勤務形態一覧表_シフト記号表!$C$6:$L$47,10,FALSE))</f>
        <v/>
      </c>
      <c r="AX84" s="437" t="str">
        <f>IF(AX83="","",VLOOKUP(AX83,勤務形態一覧表_シフト記号表!$C$6:$L$47,10,FALSE))</f>
        <v/>
      </c>
      <c r="AY84" s="437" t="str">
        <f>IF(AY83="","",VLOOKUP(AY83,勤務形態一覧表_シフト記号表!$C$6:$L$47,10,FALSE))</f>
        <v/>
      </c>
      <c r="AZ84" s="437" t="str">
        <f>IF(AZ83="","",VLOOKUP(AZ83,勤務形態一覧表_シフト記号表!$C$6:$L$47,10,FALSE))</f>
        <v/>
      </c>
      <c r="BA84" s="437" t="str">
        <f>IF(BA83="","",VLOOKUP(BA83,勤務形態一覧表_シフト記号表!$C$6:$L$47,10,FALSE))</f>
        <v/>
      </c>
      <c r="BB84" s="438" t="str">
        <f>IF(BB83="","",VLOOKUP(BB83,勤務形態一覧表_シフト記号表!$C$6:$L$47,10,FALSE))</f>
        <v/>
      </c>
      <c r="BC84" s="436" t="str">
        <f>IF(BC83="","",VLOOKUP(BC83,勤務形態一覧表_シフト記号表!$C$6:$L$47,10,FALSE))</f>
        <v/>
      </c>
      <c r="BD84" s="437" t="str">
        <f>IF(BD83="","",VLOOKUP(BD83,勤務形態一覧表_シフト記号表!$C$6:$L$47,10,FALSE))</f>
        <v/>
      </c>
      <c r="BE84" s="437" t="str">
        <f>IF(BE83="","",VLOOKUP(BE83,勤務形態一覧表_シフト記号表!$C$6:$L$47,10,FALSE))</f>
        <v/>
      </c>
      <c r="BF84" s="1194">
        <f>IF($BI$3="４週",SUM(AA84:BB84),IF($BI$3="暦月",SUM(AA84:BE84),""))</f>
        <v>0</v>
      </c>
      <c r="BG84" s="1195"/>
      <c r="BH84" s="1196">
        <f>IF($BI$3="４週",BF84/4,IF($BI$3="暦月",(BF84/($BI$8/7)),""))</f>
        <v>0</v>
      </c>
      <c r="BI84" s="1195"/>
      <c r="BJ84" s="1191"/>
      <c r="BK84" s="1192"/>
      <c r="BL84" s="1192"/>
      <c r="BM84" s="1192"/>
      <c r="BN84" s="1193"/>
    </row>
    <row r="85" spans="2:66" ht="20.25" customHeight="1" x14ac:dyDescent="0.15">
      <c r="B85" s="1169">
        <f>B83+1</f>
        <v>35</v>
      </c>
      <c r="C85" s="1171"/>
      <c r="D85" s="1173"/>
      <c r="E85" s="1174"/>
      <c r="F85" s="1175"/>
      <c r="G85" s="1179"/>
      <c r="H85" s="1180"/>
      <c r="I85" s="431"/>
      <c r="J85" s="432"/>
      <c r="K85" s="431"/>
      <c r="L85" s="432"/>
      <c r="M85" s="1183"/>
      <c r="N85" s="1184"/>
      <c r="O85" s="1187"/>
      <c r="P85" s="1188"/>
      <c r="Q85" s="1188"/>
      <c r="R85" s="1180"/>
      <c r="S85" s="1148"/>
      <c r="T85" s="1149"/>
      <c r="U85" s="1149"/>
      <c r="V85" s="1149"/>
      <c r="W85" s="1150"/>
      <c r="X85" s="451" t="s">
        <v>975</v>
      </c>
      <c r="Y85" s="452"/>
      <c r="Z85" s="453"/>
      <c r="AA85" s="444"/>
      <c r="AB85" s="445"/>
      <c r="AC85" s="445"/>
      <c r="AD85" s="445"/>
      <c r="AE85" s="445"/>
      <c r="AF85" s="445"/>
      <c r="AG85" s="446"/>
      <c r="AH85" s="444"/>
      <c r="AI85" s="445"/>
      <c r="AJ85" s="445"/>
      <c r="AK85" s="445"/>
      <c r="AL85" s="445"/>
      <c r="AM85" s="445"/>
      <c r="AN85" s="446"/>
      <c r="AO85" s="444"/>
      <c r="AP85" s="445"/>
      <c r="AQ85" s="445"/>
      <c r="AR85" s="445"/>
      <c r="AS85" s="445"/>
      <c r="AT85" s="445"/>
      <c r="AU85" s="446"/>
      <c r="AV85" s="444"/>
      <c r="AW85" s="445"/>
      <c r="AX85" s="445"/>
      <c r="AY85" s="445"/>
      <c r="AZ85" s="445"/>
      <c r="BA85" s="445"/>
      <c r="BB85" s="446"/>
      <c r="BC85" s="444"/>
      <c r="BD85" s="445"/>
      <c r="BE85" s="447"/>
      <c r="BF85" s="1154"/>
      <c r="BG85" s="1155"/>
      <c r="BH85" s="1156"/>
      <c r="BI85" s="1157"/>
      <c r="BJ85" s="1158"/>
      <c r="BK85" s="1159"/>
      <c r="BL85" s="1159"/>
      <c r="BM85" s="1159"/>
      <c r="BN85" s="1160"/>
    </row>
    <row r="86" spans="2:66" ht="20.25" customHeight="1" x14ac:dyDescent="0.15">
      <c r="B86" s="1197"/>
      <c r="C86" s="1198"/>
      <c r="D86" s="1199"/>
      <c r="E86" s="1174"/>
      <c r="F86" s="1175"/>
      <c r="G86" s="1200"/>
      <c r="H86" s="1201"/>
      <c r="I86" s="454"/>
      <c r="J86" s="455">
        <f>G85</f>
        <v>0</v>
      </c>
      <c r="K86" s="454"/>
      <c r="L86" s="455">
        <f>M85</f>
        <v>0</v>
      </c>
      <c r="M86" s="1202"/>
      <c r="N86" s="1203"/>
      <c r="O86" s="1204"/>
      <c r="P86" s="1205"/>
      <c r="Q86" s="1205"/>
      <c r="R86" s="1201"/>
      <c r="S86" s="1148"/>
      <c r="T86" s="1149"/>
      <c r="U86" s="1149"/>
      <c r="V86" s="1149"/>
      <c r="W86" s="1150"/>
      <c r="X86" s="448" t="s">
        <v>976</v>
      </c>
      <c r="Y86" s="449"/>
      <c r="Z86" s="450"/>
      <c r="AA86" s="436" t="str">
        <f>IF(AA85="","",VLOOKUP(AA85,勤務形態一覧表_シフト記号表!$C$6:$L$47,10,FALSE))</f>
        <v/>
      </c>
      <c r="AB86" s="437" t="str">
        <f>IF(AB85="","",VLOOKUP(AB85,勤務形態一覧表_シフト記号表!$C$6:$L$47,10,FALSE))</f>
        <v/>
      </c>
      <c r="AC86" s="437" t="str">
        <f>IF(AC85="","",VLOOKUP(AC85,勤務形態一覧表_シフト記号表!$C$6:$L$47,10,FALSE))</f>
        <v/>
      </c>
      <c r="AD86" s="437" t="str">
        <f>IF(AD85="","",VLOOKUP(AD85,勤務形態一覧表_シフト記号表!$C$6:$L$47,10,FALSE))</f>
        <v/>
      </c>
      <c r="AE86" s="437" t="str">
        <f>IF(AE85="","",VLOOKUP(AE85,勤務形態一覧表_シフト記号表!$C$6:$L$47,10,FALSE))</f>
        <v/>
      </c>
      <c r="AF86" s="437" t="str">
        <f>IF(AF85="","",VLOOKUP(AF85,勤務形態一覧表_シフト記号表!$C$6:$L$47,10,FALSE))</f>
        <v/>
      </c>
      <c r="AG86" s="438" t="str">
        <f>IF(AG85="","",VLOOKUP(AG85,勤務形態一覧表_シフト記号表!$C$6:$L$47,10,FALSE))</f>
        <v/>
      </c>
      <c r="AH86" s="436" t="str">
        <f>IF(AH85="","",VLOOKUP(AH85,勤務形態一覧表_シフト記号表!$C$6:$L$47,10,FALSE))</f>
        <v/>
      </c>
      <c r="AI86" s="437" t="str">
        <f>IF(AI85="","",VLOOKUP(AI85,勤務形態一覧表_シフト記号表!$C$6:$L$47,10,FALSE))</f>
        <v/>
      </c>
      <c r="AJ86" s="437" t="str">
        <f>IF(AJ85="","",VLOOKUP(AJ85,勤務形態一覧表_シフト記号表!$C$6:$L$47,10,FALSE))</f>
        <v/>
      </c>
      <c r="AK86" s="437" t="str">
        <f>IF(AK85="","",VLOOKUP(AK85,勤務形態一覧表_シフト記号表!$C$6:$L$47,10,FALSE))</f>
        <v/>
      </c>
      <c r="AL86" s="437" t="str">
        <f>IF(AL85="","",VLOOKUP(AL85,勤務形態一覧表_シフト記号表!$C$6:$L$47,10,FALSE))</f>
        <v/>
      </c>
      <c r="AM86" s="437" t="str">
        <f>IF(AM85="","",VLOOKUP(AM85,勤務形態一覧表_シフト記号表!$C$6:$L$47,10,FALSE))</f>
        <v/>
      </c>
      <c r="AN86" s="438" t="str">
        <f>IF(AN85="","",VLOOKUP(AN85,勤務形態一覧表_シフト記号表!$C$6:$L$47,10,FALSE))</f>
        <v/>
      </c>
      <c r="AO86" s="436" t="str">
        <f>IF(AO85="","",VLOOKUP(AO85,勤務形態一覧表_シフト記号表!$C$6:$L$47,10,FALSE))</f>
        <v/>
      </c>
      <c r="AP86" s="437" t="str">
        <f>IF(AP85="","",VLOOKUP(AP85,勤務形態一覧表_シフト記号表!$C$6:$L$47,10,FALSE))</f>
        <v/>
      </c>
      <c r="AQ86" s="437" t="str">
        <f>IF(AQ85="","",VLOOKUP(AQ85,勤務形態一覧表_シフト記号表!$C$6:$L$47,10,FALSE))</f>
        <v/>
      </c>
      <c r="AR86" s="437" t="str">
        <f>IF(AR85="","",VLOOKUP(AR85,勤務形態一覧表_シフト記号表!$C$6:$L$47,10,FALSE))</f>
        <v/>
      </c>
      <c r="AS86" s="437" t="str">
        <f>IF(AS85="","",VLOOKUP(AS85,勤務形態一覧表_シフト記号表!$C$6:$L$47,10,FALSE))</f>
        <v/>
      </c>
      <c r="AT86" s="437" t="str">
        <f>IF(AT85="","",VLOOKUP(AT85,勤務形態一覧表_シフト記号表!$C$6:$L$47,10,FALSE))</f>
        <v/>
      </c>
      <c r="AU86" s="438" t="str">
        <f>IF(AU85="","",VLOOKUP(AU85,勤務形態一覧表_シフト記号表!$C$6:$L$47,10,FALSE))</f>
        <v/>
      </c>
      <c r="AV86" s="436" t="str">
        <f>IF(AV85="","",VLOOKUP(AV85,勤務形態一覧表_シフト記号表!$C$6:$L$47,10,FALSE))</f>
        <v/>
      </c>
      <c r="AW86" s="437" t="str">
        <f>IF(AW85="","",VLOOKUP(AW85,勤務形態一覧表_シフト記号表!$C$6:$L$47,10,FALSE))</f>
        <v/>
      </c>
      <c r="AX86" s="437" t="str">
        <f>IF(AX85="","",VLOOKUP(AX85,勤務形態一覧表_シフト記号表!$C$6:$L$47,10,FALSE))</f>
        <v/>
      </c>
      <c r="AY86" s="437" t="str">
        <f>IF(AY85="","",VLOOKUP(AY85,勤務形態一覧表_シフト記号表!$C$6:$L$47,10,FALSE))</f>
        <v/>
      </c>
      <c r="AZ86" s="437" t="str">
        <f>IF(AZ85="","",VLOOKUP(AZ85,勤務形態一覧表_シフト記号表!$C$6:$L$47,10,FALSE))</f>
        <v/>
      </c>
      <c r="BA86" s="437" t="str">
        <f>IF(BA85="","",VLOOKUP(BA85,勤務形態一覧表_シフト記号表!$C$6:$L$47,10,FALSE))</f>
        <v/>
      </c>
      <c r="BB86" s="438" t="str">
        <f>IF(BB85="","",VLOOKUP(BB85,勤務形態一覧表_シフト記号表!$C$6:$L$47,10,FALSE))</f>
        <v/>
      </c>
      <c r="BC86" s="436" t="str">
        <f>IF(BC85="","",VLOOKUP(BC85,勤務形態一覧表_シフト記号表!$C$6:$L$47,10,FALSE))</f>
        <v/>
      </c>
      <c r="BD86" s="437" t="str">
        <f>IF(BD85="","",VLOOKUP(BD85,勤務形態一覧表_シフト記号表!$C$6:$L$47,10,FALSE))</f>
        <v/>
      </c>
      <c r="BE86" s="437" t="str">
        <f>IF(BE85="","",VLOOKUP(BE85,勤務形態一覧表_シフト記号表!$C$6:$L$47,10,FALSE))</f>
        <v/>
      </c>
      <c r="BF86" s="1194">
        <f>IF($BI$3="４週",SUM(AA86:BB86),IF($BI$3="暦月",SUM(AA86:BE86),""))</f>
        <v>0</v>
      </c>
      <c r="BG86" s="1195"/>
      <c r="BH86" s="1196">
        <f>IF($BI$3="４週",BF86/4,IF($BI$3="暦月",(BF86/($BI$8/7)),""))</f>
        <v>0</v>
      </c>
      <c r="BI86" s="1195"/>
      <c r="BJ86" s="1191"/>
      <c r="BK86" s="1192"/>
      <c r="BL86" s="1192"/>
      <c r="BM86" s="1192"/>
      <c r="BN86" s="1193"/>
    </row>
    <row r="87" spans="2:66" ht="20.25" customHeight="1" x14ac:dyDescent="0.15">
      <c r="B87" s="1169">
        <f>B85+1</f>
        <v>36</v>
      </c>
      <c r="C87" s="1171"/>
      <c r="D87" s="1173"/>
      <c r="E87" s="1174"/>
      <c r="F87" s="1175"/>
      <c r="G87" s="1179"/>
      <c r="H87" s="1180"/>
      <c r="I87" s="431"/>
      <c r="J87" s="432"/>
      <c r="K87" s="431"/>
      <c r="L87" s="432"/>
      <c r="M87" s="1183"/>
      <c r="N87" s="1184"/>
      <c r="O87" s="1187"/>
      <c r="P87" s="1188"/>
      <c r="Q87" s="1188"/>
      <c r="R87" s="1180"/>
      <c r="S87" s="1148"/>
      <c r="T87" s="1149"/>
      <c r="U87" s="1149"/>
      <c r="V87" s="1149"/>
      <c r="W87" s="1150"/>
      <c r="X87" s="451" t="s">
        <v>975</v>
      </c>
      <c r="Y87" s="452"/>
      <c r="Z87" s="453"/>
      <c r="AA87" s="444"/>
      <c r="AB87" s="445"/>
      <c r="AC87" s="445"/>
      <c r="AD87" s="445"/>
      <c r="AE87" s="445"/>
      <c r="AF87" s="445"/>
      <c r="AG87" s="446"/>
      <c r="AH87" s="444"/>
      <c r="AI87" s="445"/>
      <c r="AJ87" s="445"/>
      <c r="AK87" s="445"/>
      <c r="AL87" s="445"/>
      <c r="AM87" s="445"/>
      <c r="AN87" s="446"/>
      <c r="AO87" s="444"/>
      <c r="AP87" s="445"/>
      <c r="AQ87" s="445"/>
      <c r="AR87" s="445"/>
      <c r="AS87" s="445"/>
      <c r="AT87" s="445"/>
      <c r="AU87" s="446"/>
      <c r="AV87" s="444"/>
      <c r="AW87" s="445"/>
      <c r="AX87" s="445"/>
      <c r="AY87" s="445"/>
      <c r="AZ87" s="445"/>
      <c r="BA87" s="445"/>
      <c r="BB87" s="446"/>
      <c r="BC87" s="444"/>
      <c r="BD87" s="445"/>
      <c r="BE87" s="447"/>
      <c r="BF87" s="1154"/>
      <c r="BG87" s="1155"/>
      <c r="BH87" s="1156"/>
      <c r="BI87" s="1157"/>
      <c r="BJ87" s="1158"/>
      <c r="BK87" s="1159"/>
      <c r="BL87" s="1159"/>
      <c r="BM87" s="1159"/>
      <c r="BN87" s="1160"/>
    </row>
    <row r="88" spans="2:66" ht="20.25" customHeight="1" x14ac:dyDescent="0.15">
      <c r="B88" s="1197"/>
      <c r="C88" s="1198"/>
      <c r="D88" s="1199"/>
      <c r="E88" s="1174"/>
      <c r="F88" s="1175"/>
      <c r="G88" s="1200"/>
      <c r="H88" s="1201"/>
      <c r="I88" s="454"/>
      <c r="J88" s="455">
        <f>G87</f>
        <v>0</v>
      </c>
      <c r="K88" s="454"/>
      <c r="L88" s="455">
        <f>M87</f>
        <v>0</v>
      </c>
      <c r="M88" s="1202"/>
      <c r="N88" s="1203"/>
      <c r="O88" s="1204"/>
      <c r="P88" s="1205"/>
      <c r="Q88" s="1205"/>
      <c r="R88" s="1201"/>
      <c r="S88" s="1148"/>
      <c r="T88" s="1149"/>
      <c r="U88" s="1149"/>
      <c r="V88" s="1149"/>
      <c r="W88" s="1150"/>
      <c r="X88" s="448" t="s">
        <v>976</v>
      </c>
      <c r="Y88" s="449"/>
      <c r="Z88" s="450"/>
      <c r="AA88" s="436" t="str">
        <f>IF(AA87="","",VLOOKUP(AA87,勤務形態一覧表_シフト記号表!$C$6:$L$47,10,FALSE))</f>
        <v/>
      </c>
      <c r="AB88" s="437" t="str">
        <f>IF(AB87="","",VLOOKUP(AB87,勤務形態一覧表_シフト記号表!$C$6:$L$47,10,FALSE))</f>
        <v/>
      </c>
      <c r="AC88" s="437" t="str">
        <f>IF(AC87="","",VLOOKUP(AC87,勤務形態一覧表_シフト記号表!$C$6:$L$47,10,FALSE))</f>
        <v/>
      </c>
      <c r="AD88" s="437" t="str">
        <f>IF(AD87="","",VLOOKUP(AD87,勤務形態一覧表_シフト記号表!$C$6:$L$47,10,FALSE))</f>
        <v/>
      </c>
      <c r="AE88" s="437" t="str">
        <f>IF(AE87="","",VLOOKUP(AE87,勤務形態一覧表_シフト記号表!$C$6:$L$47,10,FALSE))</f>
        <v/>
      </c>
      <c r="AF88" s="437" t="str">
        <f>IF(AF87="","",VLOOKUP(AF87,勤務形態一覧表_シフト記号表!$C$6:$L$47,10,FALSE))</f>
        <v/>
      </c>
      <c r="AG88" s="438" t="str">
        <f>IF(AG87="","",VLOOKUP(AG87,勤務形態一覧表_シフト記号表!$C$6:$L$47,10,FALSE))</f>
        <v/>
      </c>
      <c r="AH88" s="436" t="str">
        <f>IF(AH87="","",VLOOKUP(AH87,勤務形態一覧表_シフト記号表!$C$6:$L$47,10,FALSE))</f>
        <v/>
      </c>
      <c r="AI88" s="437" t="str">
        <f>IF(AI87="","",VLOOKUP(AI87,勤務形態一覧表_シフト記号表!$C$6:$L$47,10,FALSE))</f>
        <v/>
      </c>
      <c r="AJ88" s="437" t="str">
        <f>IF(AJ87="","",VLOOKUP(AJ87,勤務形態一覧表_シフト記号表!$C$6:$L$47,10,FALSE))</f>
        <v/>
      </c>
      <c r="AK88" s="437" t="str">
        <f>IF(AK87="","",VLOOKUP(AK87,勤務形態一覧表_シフト記号表!$C$6:$L$47,10,FALSE))</f>
        <v/>
      </c>
      <c r="AL88" s="437" t="str">
        <f>IF(AL87="","",VLOOKUP(AL87,勤務形態一覧表_シフト記号表!$C$6:$L$47,10,FALSE))</f>
        <v/>
      </c>
      <c r="AM88" s="437" t="str">
        <f>IF(AM87="","",VLOOKUP(AM87,勤務形態一覧表_シフト記号表!$C$6:$L$47,10,FALSE))</f>
        <v/>
      </c>
      <c r="AN88" s="438" t="str">
        <f>IF(AN87="","",VLOOKUP(AN87,勤務形態一覧表_シフト記号表!$C$6:$L$47,10,FALSE))</f>
        <v/>
      </c>
      <c r="AO88" s="436" t="str">
        <f>IF(AO87="","",VLOOKUP(AO87,勤務形態一覧表_シフト記号表!$C$6:$L$47,10,FALSE))</f>
        <v/>
      </c>
      <c r="AP88" s="437" t="str">
        <f>IF(AP87="","",VLOOKUP(AP87,勤務形態一覧表_シフト記号表!$C$6:$L$47,10,FALSE))</f>
        <v/>
      </c>
      <c r="AQ88" s="437" t="str">
        <f>IF(AQ87="","",VLOOKUP(AQ87,勤務形態一覧表_シフト記号表!$C$6:$L$47,10,FALSE))</f>
        <v/>
      </c>
      <c r="AR88" s="437" t="str">
        <f>IF(AR87="","",VLOOKUP(AR87,勤務形態一覧表_シフト記号表!$C$6:$L$47,10,FALSE))</f>
        <v/>
      </c>
      <c r="AS88" s="437" t="str">
        <f>IF(AS87="","",VLOOKUP(AS87,勤務形態一覧表_シフト記号表!$C$6:$L$47,10,FALSE))</f>
        <v/>
      </c>
      <c r="AT88" s="437" t="str">
        <f>IF(AT87="","",VLOOKUP(AT87,勤務形態一覧表_シフト記号表!$C$6:$L$47,10,FALSE))</f>
        <v/>
      </c>
      <c r="AU88" s="438" t="str">
        <f>IF(AU87="","",VLOOKUP(AU87,勤務形態一覧表_シフト記号表!$C$6:$L$47,10,FALSE))</f>
        <v/>
      </c>
      <c r="AV88" s="436" t="str">
        <f>IF(AV87="","",VLOOKUP(AV87,勤務形態一覧表_シフト記号表!$C$6:$L$47,10,FALSE))</f>
        <v/>
      </c>
      <c r="AW88" s="437" t="str">
        <f>IF(AW87="","",VLOOKUP(AW87,勤務形態一覧表_シフト記号表!$C$6:$L$47,10,FALSE))</f>
        <v/>
      </c>
      <c r="AX88" s="437" t="str">
        <f>IF(AX87="","",VLOOKUP(AX87,勤務形態一覧表_シフト記号表!$C$6:$L$47,10,FALSE))</f>
        <v/>
      </c>
      <c r="AY88" s="437" t="str">
        <f>IF(AY87="","",VLOOKUP(AY87,勤務形態一覧表_シフト記号表!$C$6:$L$47,10,FALSE))</f>
        <v/>
      </c>
      <c r="AZ88" s="437" t="str">
        <f>IF(AZ87="","",VLOOKUP(AZ87,勤務形態一覧表_シフト記号表!$C$6:$L$47,10,FALSE))</f>
        <v/>
      </c>
      <c r="BA88" s="437" t="str">
        <f>IF(BA87="","",VLOOKUP(BA87,勤務形態一覧表_シフト記号表!$C$6:$L$47,10,FALSE))</f>
        <v/>
      </c>
      <c r="BB88" s="438" t="str">
        <f>IF(BB87="","",VLOOKUP(BB87,勤務形態一覧表_シフト記号表!$C$6:$L$47,10,FALSE))</f>
        <v/>
      </c>
      <c r="BC88" s="436" t="str">
        <f>IF(BC87="","",VLOOKUP(BC87,勤務形態一覧表_シフト記号表!$C$6:$L$47,10,FALSE))</f>
        <v/>
      </c>
      <c r="BD88" s="437" t="str">
        <f>IF(BD87="","",VLOOKUP(BD87,勤務形態一覧表_シフト記号表!$C$6:$L$47,10,FALSE))</f>
        <v/>
      </c>
      <c r="BE88" s="437" t="str">
        <f>IF(BE87="","",VLOOKUP(BE87,勤務形態一覧表_シフト記号表!$C$6:$L$47,10,FALSE))</f>
        <v/>
      </c>
      <c r="BF88" s="1194">
        <f>IF($BI$3="４週",SUM(AA88:BB88),IF($BI$3="暦月",SUM(AA88:BE88),""))</f>
        <v>0</v>
      </c>
      <c r="BG88" s="1195"/>
      <c r="BH88" s="1196">
        <f>IF($BI$3="４週",BF88/4,IF($BI$3="暦月",(BF88/($BI$8/7)),""))</f>
        <v>0</v>
      </c>
      <c r="BI88" s="1195"/>
      <c r="BJ88" s="1191"/>
      <c r="BK88" s="1192"/>
      <c r="BL88" s="1192"/>
      <c r="BM88" s="1192"/>
      <c r="BN88" s="1193"/>
    </row>
    <row r="89" spans="2:66" ht="20.25" customHeight="1" x14ac:dyDescent="0.15">
      <c r="B89" s="1169">
        <f>B87+1</f>
        <v>37</v>
      </c>
      <c r="C89" s="1171"/>
      <c r="D89" s="1173"/>
      <c r="E89" s="1174"/>
      <c r="F89" s="1175"/>
      <c r="G89" s="1179"/>
      <c r="H89" s="1180"/>
      <c r="I89" s="431"/>
      <c r="J89" s="432"/>
      <c r="K89" s="431"/>
      <c r="L89" s="432"/>
      <c r="M89" s="1183"/>
      <c r="N89" s="1184"/>
      <c r="O89" s="1187"/>
      <c r="P89" s="1188"/>
      <c r="Q89" s="1188"/>
      <c r="R89" s="1180"/>
      <c r="S89" s="1148"/>
      <c r="T89" s="1149"/>
      <c r="U89" s="1149"/>
      <c r="V89" s="1149"/>
      <c r="W89" s="1150"/>
      <c r="X89" s="451" t="s">
        <v>975</v>
      </c>
      <c r="Y89" s="452"/>
      <c r="Z89" s="453"/>
      <c r="AA89" s="444"/>
      <c r="AB89" s="445"/>
      <c r="AC89" s="445"/>
      <c r="AD89" s="445"/>
      <c r="AE89" s="445"/>
      <c r="AF89" s="445"/>
      <c r="AG89" s="446"/>
      <c r="AH89" s="444"/>
      <c r="AI89" s="445"/>
      <c r="AJ89" s="445"/>
      <c r="AK89" s="445"/>
      <c r="AL89" s="445"/>
      <c r="AM89" s="445"/>
      <c r="AN89" s="446"/>
      <c r="AO89" s="444"/>
      <c r="AP89" s="445"/>
      <c r="AQ89" s="445"/>
      <c r="AR89" s="445"/>
      <c r="AS89" s="445"/>
      <c r="AT89" s="445"/>
      <c r="AU89" s="446"/>
      <c r="AV89" s="444"/>
      <c r="AW89" s="445"/>
      <c r="AX89" s="445"/>
      <c r="AY89" s="445"/>
      <c r="AZ89" s="445"/>
      <c r="BA89" s="445"/>
      <c r="BB89" s="446"/>
      <c r="BC89" s="444"/>
      <c r="BD89" s="445"/>
      <c r="BE89" s="447"/>
      <c r="BF89" s="1154"/>
      <c r="BG89" s="1155"/>
      <c r="BH89" s="1156"/>
      <c r="BI89" s="1157"/>
      <c r="BJ89" s="1158"/>
      <c r="BK89" s="1159"/>
      <c r="BL89" s="1159"/>
      <c r="BM89" s="1159"/>
      <c r="BN89" s="1160"/>
    </row>
    <row r="90" spans="2:66" ht="20.25" customHeight="1" x14ac:dyDescent="0.15">
      <c r="B90" s="1197"/>
      <c r="C90" s="1198"/>
      <c r="D90" s="1199"/>
      <c r="E90" s="1174"/>
      <c r="F90" s="1175"/>
      <c r="G90" s="1200"/>
      <c r="H90" s="1201"/>
      <c r="I90" s="454"/>
      <c r="J90" s="455">
        <f>G89</f>
        <v>0</v>
      </c>
      <c r="K90" s="454"/>
      <c r="L90" s="455">
        <f>M89</f>
        <v>0</v>
      </c>
      <c r="M90" s="1202"/>
      <c r="N90" s="1203"/>
      <c r="O90" s="1204"/>
      <c r="P90" s="1205"/>
      <c r="Q90" s="1205"/>
      <c r="R90" s="1201"/>
      <c r="S90" s="1148"/>
      <c r="T90" s="1149"/>
      <c r="U90" s="1149"/>
      <c r="V90" s="1149"/>
      <c r="W90" s="1150"/>
      <c r="X90" s="448" t="s">
        <v>976</v>
      </c>
      <c r="Y90" s="449"/>
      <c r="Z90" s="450"/>
      <c r="AA90" s="436" t="str">
        <f>IF(AA89="","",VLOOKUP(AA89,勤務形態一覧表_シフト記号表!$C$6:$L$47,10,FALSE))</f>
        <v/>
      </c>
      <c r="AB90" s="437" t="str">
        <f>IF(AB89="","",VLOOKUP(AB89,勤務形態一覧表_シフト記号表!$C$6:$L$47,10,FALSE))</f>
        <v/>
      </c>
      <c r="AC90" s="437" t="str">
        <f>IF(AC89="","",VLOOKUP(AC89,勤務形態一覧表_シフト記号表!$C$6:$L$47,10,FALSE))</f>
        <v/>
      </c>
      <c r="AD90" s="437" t="str">
        <f>IF(AD89="","",VLOOKUP(AD89,勤務形態一覧表_シフト記号表!$C$6:$L$47,10,FALSE))</f>
        <v/>
      </c>
      <c r="AE90" s="437" t="str">
        <f>IF(AE89="","",VLOOKUP(AE89,勤務形態一覧表_シフト記号表!$C$6:$L$47,10,FALSE))</f>
        <v/>
      </c>
      <c r="AF90" s="437" t="str">
        <f>IF(AF89="","",VLOOKUP(AF89,勤務形態一覧表_シフト記号表!$C$6:$L$47,10,FALSE))</f>
        <v/>
      </c>
      <c r="AG90" s="438" t="str">
        <f>IF(AG89="","",VLOOKUP(AG89,勤務形態一覧表_シフト記号表!$C$6:$L$47,10,FALSE))</f>
        <v/>
      </c>
      <c r="AH90" s="436" t="str">
        <f>IF(AH89="","",VLOOKUP(AH89,勤務形態一覧表_シフト記号表!$C$6:$L$47,10,FALSE))</f>
        <v/>
      </c>
      <c r="AI90" s="437" t="str">
        <f>IF(AI89="","",VLOOKUP(AI89,勤務形態一覧表_シフト記号表!$C$6:$L$47,10,FALSE))</f>
        <v/>
      </c>
      <c r="AJ90" s="437" t="str">
        <f>IF(AJ89="","",VLOOKUP(AJ89,勤務形態一覧表_シフト記号表!$C$6:$L$47,10,FALSE))</f>
        <v/>
      </c>
      <c r="AK90" s="437" t="str">
        <f>IF(AK89="","",VLOOKUP(AK89,勤務形態一覧表_シフト記号表!$C$6:$L$47,10,FALSE))</f>
        <v/>
      </c>
      <c r="AL90" s="437" t="str">
        <f>IF(AL89="","",VLOOKUP(AL89,勤務形態一覧表_シフト記号表!$C$6:$L$47,10,FALSE))</f>
        <v/>
      </c>
      <c r="AM90" s="437" t="str">
        <f>IF(AM89="","",VLOOKUP(AM89,勤務形態一覧表_シフト記号表!$C$6:$L$47,10,FALSE))</f>
        <v/>
      </c>
      <c r="AN90" s="438" t="str">
        <f>IF(AN89="","",VLOOKUP(AN89,勤務形態一覧表_シフト記号表!$C$6:$L$47,10,FALSE))</f>
        <v/>
      </c>
      <c r="AO90" s="436" t="str">
        <f>IF(AO89="","",VLOOKUP(AO89,勤務形態一覧表_シフト記号表!$C$6:$L$47,10,FALSE))</f>
        <v/>
      </c>
      <c r="AP90" s="437" t="str">
        <f>IF(AP89="","",VLOOKUP(AP89,勤務形態一覧表_シフト記号表!$C$6:$L$47,10,FALSE))</f>
        <v/>
      </c>
      <c r="AQ90" s="437" t="str">
        <f>IF(AQ89="","",VLOOKUP(AQ89,勤務形態一覧表_シフト記号表!$C$6:$L$47,10,FALSE))</f>
        <v/>
      </c>
      <c r="AR90" s="437" t="str">
        <f>IF(AR89="","",VLOOKUP(AR89,勤務形態一覧表_シフト記号表!$C$6:$L$47,10,FALSE))</f>
        <v/>
      </c>
      <c r="AS90" s="437" t="str">
        <f>IF(AS89="","",VLOOKUP(AS89,勤務形態一覧表_シフト記号表!$C$6:$L$47,10,FALSE))</f>
        <v/>
      </c>
      <c r="AT90" s="437" t="str">
        <f>IF(AT89="","",VLOOKUP(AT89,勤務形態一覧表_シフト記号表!$C$6:$L$47,10,FALSE))</f>
        <v/>
      </c>
      <c r="AU90" s="438" t="str">
        <f>IF(AU89="","",VLOOKUP(AU89,勤務形態一覧表_シフト記号表!$C$6:$L$47,10,FALSE))</f>
        <v/>
      </c>
      <c r="AV90" s="436" t="str">
        <f>IF(AV89="","",VLOOKUP(AV89,勤務形態一覧表_シフト記号表!$C$6:$L$47,10,FALSE))</f>
        <v/>
      </c>
      <c r="AW90" s="437" t="str">
        <f>IF(AW89="","",VLOOKUP(AW89,勤務形態一覧表_シフト記号表!$C$6:$L$47,10,FALSE))</f>
        <v/>
      </c>
      <c r="AX90" s="437" t="str">
        <f>IF(AX89="","",VLOOKUP(AX89,勤務形態一覧表_シフト記号表!$C$6:$L$47,10,FALSE))</f>
        <v/>
      </c>
      <c r="AY90" s="437" t="str">
        <f>IF(AY89="","",VLOOKUP(AY89,勤務形態一覧表_シフト記号表!$C$6:$L$47,10,FALSE))</f>
        <v/>
      </c>
      <c r="AZ90" s="437" t="str">
        <f>IF(AZ89="","",VLOOKUP(AZ89,勤務形態一覧表_シフト記号表!$C$6:$L$47,10,FALSE))</f>
        <v/>
      </c>
      <c r="BA90" s="437" t="str">
        <f>IF(BA89="","",VLOOKUP(BA89,勤務形態一覧表_シフト記号表!$C$6:$L$47,10,FALSE))</f>
        <v/>
      </c>
      <c r="BB90" s="438" t="str">
        <f>IF(BB89="","",VLOOKUP(BB89,勤務形態一覧表_シフト記号表!$C$6:$L$47,10,FALSE))</f>
        <v/>
      </c>
      <c r="BC90" s="436" t="str">
        <f>IF(BC89="","",VLOOKUP(BC89,勤務形態一覧表_シフト記号表!$C$6:$L$47,10,FALSE))</f>
        <v/>
      </c>
      <c r="BD90" s="437" t="str">
        <f>IF(BD89="","",VLOOKUP(BD89,勤務形態一覧表_シフト記号表!$C$6:$L$47,10,FALSE))</f>
        <v/>
      </c>
      <c r="BE90" s="437" t="str">
        <f>IF(BE89="","",VLOOKUP(BE89,勤務形態一覧表_シフト記号表!$C$6:$L$47,10,FALSE))</f>
        <v/>
      </c>
      <c r="BF90" s="1194">
        <f>IF($BI$3="４週",SUM(AA90:BB90),IF($BI$3="暦月",SUM(AA90:BE90),""))</f>
        <v>0</v>
      </c>
      <c r="BG90" s="1195"/>
      <c r="BH90" s="1196">
        <f>IF($BI$3="４週",BF90/4,IF($BI$3="暦月",(BF90/($BI$8/7)),""))</f>
        <v>0</v>
      </c>
      <c r="BI90" s="1195"/>
      <c r="BJ90" s="1191"/>
      <c r="BK90" s="1192"/>
      <c r="BL90" s="1192"/>
      <c r="BM90" s="1192"/>
      <c r="BN90" s="1193"/>
    </row>
    <row r="91" spans="2:66" ht="20.25" customHeight="1" x14ac:dyDescent="0.15">
      <c r="B91" s="1169">
        <f>B89+1</f>
        <v>38</v>
      </c>
      <c r="C91" s="1171"/>
      <c r="D91" s="1173"/>
      <c r="E91" s="1174"/>
      <c r="F91" s="1175"/>
      <c r="G91" s="1179"/>
      <c r="H91" s="1180"/>
      <c r="I91" s="431"/>
      <c r="J91" s="432"/>
      <c r="K91" s="431"/>
      <c r="L91" s="432"/>
      <c r="M91" s="1183"/>
      <c r="N91" s="1184"/>
      <c r="O91" s="1187"/>
      <c r="P91" s="1188"/>
      <c r="Q91" s="1188"/>
      <c r="R91" s="1180"/>
      <c r="S91" s="1148"/>
      <c r="T91" s="1149"/>
      <c r="U91" s="1149"/>
      <c r="V91" s="1149"/>
      <c r="W91" s="1150"/>
      <c r="X91" s="451" t="s">
        <v>975</v>
      </c>
      <c r="Y91" s="452"/>
      <c r="Z91" s="453"/>
      <c r="AA91" s="444"/>
      <c r="AB91" s="445"/>
      <c r="AC91" s="445"/>
      <c r="AD91" s="445"/>
      <c r="AE91" s="445"/>
      <c r="AF91" s="445"/>
      <c r="AG91" s="446"/>
      <c r="AH91" s="444"/>
      <c r="AI91" s="445"/>
      <c r="AJ91" s="445"/>
      <c r="AK91" s="445"/>
      <c r="AL91" s="445"/>
      <c r="AM91" s="445"/>
      <c r="AN91" s="446"/>
      <c r="AO91" s="444"/>
      <c r="AP91" s="445"/>
      <c r="AQ91" s="445"/>
      <c r="AR91" s="445"/>
      <c r="AS91" s="445"/>
      <c r="AT91" s="445"/>
      <c r="AU91" s="446"/>
      <c r="AV91" s="444"/>
      <c r="AW91" s="445"/>
      <c r="AX91" s="445"/>
      <c r="AY91" s="445"/>
      <c r="AZ91" s="445"/>
      <c r="BA91" s="445"/>
      <c r="BB91" s="446"/>
      <c r="BC91" s="444"/>
      <c r="BD91" s="445"/>
      <c r="BE91" s="447"/>
      <c r="BF91" s="1154"/>
      <c r="BG91" s="1155"/>
      <c r="BH91" s="1156"/>
      <c r="BI91" s="1157"/>
      <c r="BJ91" s="1158"/>
      <c r="BK91" s="1159"/>
      <c r="BL91" s="1159"/>
      <c r="BM91" s="1159"/>
      <c r="BN91" s="1160"/>
    </row>
    <row r="92" spans="2:66" ht="20.25" customHeight="1" x14ac:dyDescent="0.15">
      <c r="B92" s="1197"/>
      <c r="C92" s="1198"/>
      <c r="D92" s="1199"/>
      <c r="E92" s="1174"/>
      <c r="F92" s="1175"/>
      <c r="G92" s="1200"/>
      <c r="H92" s="1201"/>
      <c r="I92" s="454"/>
      <c r="J92" s="455">
        <f>G91</f>
        <v>0</v>
      </c>
      <c r="K92" s="454"/>
      <c r="L92" s="455">
        <f>M91</f>
        <v>0</v>
      </c>
      <c r="M92" s="1202"/>
      <c r="N92" s="1203"/>
      <c r="O92" s="1204"/>
      <c r="P92" s="1205"/>
      <c r="Q92" s="1205"/>
      <c r="R92" s="1201"/>
      <c r="S92" s="1148"/>
      <c r="T92" s="1149"/>
      <c r="U92" s="1149"/>
      <c r="V92" s="1149"/>
      <c r="W92" s="1150"/>
      <c r="X92" s="448" t="s">
        <v>976</v>
      </c>
      <c r="Y92" s="449"/>
      <c r="Z92" s="450"/>
      <c r="AA92" s="436" t="str">
        <f>IF(AA91="","",VLOOKUP(AA91,勤務形態一覧表_シフト記号表!$C$6:$L$47,10,FALSE))</f>
        <v/>
      </c>
      <c r="AB92" s="437" t="str">
        <f>IF(AB91="","",VLOOKUP(AB91,勤務形態一覧表_シフト記号表!$C$6:$L$47,10,FALSE))</f>
        <v/>
      </c>
      <c r="AC92" s="437" t="str">
        <f>IF(AC91="","",VLOOKUP(AC91,勤務形態一覧表_シフト記号表!$C$6:$L$47,10,FALSE))</f>
        <v/>
      </c>
      <c r="AD92" s="437" t="str">
        <f>IF(AD91="","",VLOOKUP(AD91,勤務形態一覧表_シフト記号表!$C$6:$L$47,10,FALSE))</f>
        <v/>
      </c>
      <c r="AE92" s="437" t="str">
        <f>IF(AE91="","",VLOOKUP(AE91,勤務形態一覧表_シフト記号表!$C$6:$L$47,10,FALSE))</f>
        <v/>
      </c>
      <c r="AF92" s="437" t="str">
        <f>IF(AF91="","",VLOOKUP(AF91,勤務形態一覧表_シフト記号表!$C$6:$L$47,10,FALSE))</f>
        <v/>
      </c>
      <c r="AG92" s="438" t="str">
        <f>IF(AG91="","",VLOOKUP(AG91,勤務形態一覧表_シフト記号表!$C$6:$L$47,10,FALSE))</f>
        <v/>
      </c>
      <c r="AH92" s="436" t="str">
        <f>IF(AH91="","",VLOOKUP(AH91,勤務形態一覧表_シフト記号表!$C$6:$L$47,10,FALSE))</f>
        <v/>
      </c>
      <c r="AI92" s="437" t="str">
        <f>IF(AI91="","",VLOOKUP(AI91,勤務形態一覧表_シフト記号表!$C$6:$L$47,10,FALSE))</f>
        <v/>
      </c>
      <c r="AJ92" s="437" t="str">
        <f>IF(AJ91="","",VLOOKUP(AJ91,勤務形態一覧表_シフト記号表!$C$6:$L$47,10,FALSE))</f>
        <v/>
      </c>
      <c r="AK92" s="437" t="str">
        <f>IF(AK91="","",VLOOKUP(AK91,勤務形態一覧表_シフト記号表!$C$6:$L$47,10,FALSE))</f>
        <v/>
      </c>
      <c r="AL92" s="437" t="str">
        <f>IF(AL91="","",VLOOKUP(AL91,勤務形態一覧表_シフト記号表!$C$6:$L$47,10,FALSE))</f>
        <v/>
      </c>
      <c r="AM92" s="437" t="str">
        <f>IF(AM91="","",VLOOKUP(AM91,勤務形態一覧表_シフト記号表!$C$6:$L$47,10,FALSE))</f>
        <v/>
      </c>
      <c r="AN92" s="438" t="str">
        <f>IF(AN91="","",VLOOKUP(AN91,勤務形態一覧表_シフト記号表!$C$6:$L$47,10,FALSE))</f>
        <v/>
      </c>
      <c r="AO92" s="436" t="str">
        <f>IF(AO91="","",VLOOKUP(AO91,勤務形態一覧表_シフト記号表!$C$6:$L$47,10,FALSE))</f>
        <v/>
      </c>
      <c r="AP92" s="437" t="str">
        <f>IF(AP91="","",VLOOKUP(AP91,勤務形態一覧表_シフト記号表!$C$6:$L$47,10,FALSE))</f>
        <v/>
      </c>
      <c r="AQ92" s="437" t="str">
        <f>IF(AQ91="","",VLOOKUP(AQ91,勤務形態一覧表_シフト記号表!$C$6:$L$47,10,FALSE))</f>
        <v/>
      </c>
      <c r="AR92" s="437" t="str">
        <f>IF(AR91="","",VLOOKUP(AR91,勤務形態一覧表_シフト記号表!$C$6:$L$47,10,FALSE))</f>
        <v/>
      </c>
      <c r="AS92" s="437" t="str">
        <f>IF(AS91="","",VLOOKUP(AS91,勤務形態一覧表_シフト記号表!$C$6:$L$47,10,FALSE))</f>
        <v/>
      </c>
      <c r="AT92" s="437" t="str">
        <f>IF(AT91="","",VLOOKUP(AT91,勤務形態一覧表_シフト記号表!$C$6:$L$47,10,FALSE))</f>
        <v/>
      </c>
      <c r="AU92" s="438" t="str">
        <f>IF(AU91="","",VLOOKUP(AU91,勤務形態一覧表_シフト記号表!$C$6:$L$47,10,FALSE))</f>
        <v/>
      </c>
      <c r="AV92" s="436" t="str">
        <f>IF(AV91="","",VLOOKUP(AV91,勤務形態一覧表_シフト記号表!$C$6:$L$47,10,FALSE))</f>
        <v/>
      </c>
      <c r="AW92" s="437" t="str">
        <f>IF(AW91="","",VLOOKUP(AW91,勤務形態一覧表_シフト記号表!$C$6:$L$47,10,FALSE))</f>
        <v/>
      </c>
      <c r="AX92" s="437" t="str">
        <f>IF(AX91="","",VLOOKUP(AX91,勤務形態一覧表_シフト記号表!$C$6:$L$47,10,FALSE))</f>
        <v/>
      </c>
      <c r="AY92" s="437" t="str">
        <f>IF(AY91="","",VLOOKUP(AY91,勤務形態一覧表_シフト記号表!$C$6:$L$47,10,FALSE))</f>
        <v/>
      </c>
      <c r="AZ92" s="437" t="str">
        <f>IF(AZ91="","",VLOOKUP(AZ91,勤務形態一覧表_シフト記号表!$C$6:$L$47,10,FALSE))</f>
        <v/>
      </c>
      <c r="BA92" s="437" t="str">
        <f>IF(BA91="","",VLOOKUP(BA91,勤務形態一覧表_シフト記号表!$C$6:$L$47,10,FALSE))</f>
        <v/>
      </c>
      <c r="BB92" s="438" t="str">
        <f>IF(BB91="","",VLOOKUP(BB91,勤務形態一覧表_シフト記号表!$C$6:$L$47,10,FALSE))</f>
        <v/>
      </c>
      <c r="BC92" s="436" t="str">
        <f>IF(BC91="","",VLOOKUP(BC91,勤務形態一覧表_シフト記号表!$C$6:$L$47,10,FALSE))</f>
        <v/>
      </c>
      <c r="BD92" s="437" t="str">
        <f>IF(BD91="","",VLOOKUP(BD91,勤務形態一覧表_シフト記号表!$C$6:$L$47,10,FALSE))</f>
        <v/>
      </c>
      <c r="BE92" s="437" t="str">
        <f>IF(BE91="","",VLOOKUP(BE91,勤務形態一覧表_シフト記号表!$C$6:$L$47,10,FALSE))</f>
        <v/>
      </c>
      <c r="BF92" s="1194">
        <f>IF($BI$3="４週",SUM(AA92:BB92),IF($BI$3="暦月",SUM(AA92:BE92),""))</f>
        <v>0</v>
      </c>
      <c r="BG92" s="1195"/>
      <c r="BH92" s="1196">
        <f>IF($BI$3="４週",BF92/4,IF($BI$3="暦月",(BF92/($BI$8/7)),""))</f>
        <v>0</v>
      </c>
      <c r="BI92" s="1195"/>
      <c r="BJ92" s="1191"/>
      <c r="BK92" s="1192"/>
      <c r="BL92" s="1192"/>
      <c r="BM92" s="1192"/>
      <c r="BN92" s="1193"/>
    </row>
    <row r="93" spans="2:66" ht="20.25" customHeight="1" x14ac:dyDescent="0.15">
      <c r="B93" s="1169">
        <f>B91+1</f>
        <v>39</v>
      </c>
      <c r="C93" s="1171"/>
      <c r="D93" s="1173"/>
      <c r="E93" s="1174"/>
      <c r="F93" s="1175"/>
      <c r="G93" s="1179"/>
      <c r="H93" s="1180"/>
      <c r="I93" s="431"/>
      <c r="J93" s="432"/>
      <c r="K93" s="431"/>
      <c r="L93" s="432"/>
      <c r="M93" s="1183"/>
      <c r="N93" s="1184"/>
      <c r="O93" s="1187"/>
      <c r="P93" s="1188"/>
      <c r="Q93" s="1188"/>
      <c r="R93" s="1180"/>
      <c r="S93" s="1148"/>
      <c r="T93" s="1149"/>
      <c r="U93" s="1149"/>
      <c r="V93" s="1149"/>
      <c r="W93" s="1150"/>
      <c r="X93" s="451" t="s">
        <v>975</v>
      </c>
      <c r="Y93" s="452"/>
      <c r="Z93" s="453"/>
      <c r="AA93" s="444"/>
      <c r="AB93" s="445"/>
      <c r="AC93" s="445"/>
      <c r="AD93" s="445"/>
      <c r="AE93" s="445"/>
      <c r="AF93" s="445"/>
      <c r="AG93" s="446"/>
      <c r="AH93" s="444"/>
      <c r="AI93" s="445"/>
      <c r="AJ93" s="445"/>
      <c r="AK93" s="445"/>
      <c r="AL93" s="445"/>
      <c r="AM93" s="445"/>
      <c r="AN93" s="446"/>
      <c r="AO93" s="444"/>
      <c r="AP93" s="445"/>
      <c r="AQ93" s="445"/>
      <c r="AR93" s="445"/>
      <c r="AS93" s="445"/>
      <c r="AT93" s="445"/>
      <c r="AU93" s="446"/>
      <c r="AV93" s="444"/>
      <c r="AW93" s="445"/>
      <c r="AX93" s="445"/>
      <c r="AY93" s="445"/>
      <c r="AZ93" s="445"/>
      <c r="BA93" s="445"/>
      <c r="BB93" s="446"/>
      <c r="BC93" s="444"/>
      <c r="BD93" s="445"/>
      <c r="BE93" s="447"/>
      <c r="BF93" s="1154"/>
      <c r="BG93" s="1155"/>
      <c r="BH93" s="1156"/>
      <c r="BI93" s="1157"/>
      <c r="BJ93" s="1158"/>
      <c r="BK93" s="1159"/>
      <c r="BL93" s="1159"/>
      <c r="BM93" s="1159"/>
      <c r="BN93" s="1160"/>
    </row>
    <row r="94" spans="2:66" ht="20.25" customHeight="1" x14ac:dyDescent="0.15">
      <c r="B94" s="1197"/>
      <c r="C94" s="1198"/>
      <c r="D94" s="1199"/>
      <c r="E94" s="1174"/>
      <c r="F94" s="1175"/>
      <c r="G94" s="1200"/>
      <c r="H94" s="1201"/>
      <c r="I94" s="454"/>
      <c r="J94" s="455">
        <f>G93</f>
        <v>0</v>
      </c>
      <c r="K94" s="454"/>
      <c r="L94" s="455">
        <f>M93</f>
        <v>0</v>
      </c>
      <c r="M94" s="1202"/>
      <c r="N94" s="1203"/>
      <c r="O94" s="1204"/>
      <c r="P94" s="1205"/>
      <c r="Q94" s="1205"/>
      <c r="R94" s="1201"/>
      <c r="S94" s="1148"/>
      <c r="T94" s="1149"/>
      <c r="U94" s="1149"/>
      <c r="V94" s="1149"/>
      <c r="W94" s="1150"/>
      <c r="X94" s="448" t="s">
        <v>976</v>
      </c>
      <c r="Y94" s="449"/>
      <c r="Z94" s="450"/>
      <c r="AA94" s="436" t="str">
        <f>IF(AA93="","",VLOOKUP(AA93,勤務形態一覧表_シフト記号表!$C$6:$L$47,10,FALSE))</f>
        <v/>
      </c>
      <c r="AB94" s="437" t="str">
        <f>IF(AB93="","",VLOOKUP(AB93,勤務形態一覧表_シフト記号表!$C$6:$L$47,10,FALSE))</f>
        <v/>
      </c>
      <c r="AC94" s="437" t="str">
        <f>IF(AC93="","",VLOOKUP(AC93,勤務形態一覧表_シフト記号表!$C$6:$L$47,10,FALSE))</f>
        <v/>
      </c>
      <c r="AD94" s="437" t="str">
        <f>IF(AD93="","",VLOOKUP(AD93,勤務形態一覧表_シフト記号表!$C$6:$L$47,10,FALSE))</f>
        <v/>
      </c>
      <c r="AE94" s="437" t="str">
        <f>IF(AE93="","",VLOOKUP(AE93,勤務形態一覧表_シフト記号表!$C$6:$L$47,10,FALSE))</f>
        <v/>
      </c>
      <c r="AF94" s="437" t="str">
        <f>IF(AF93="","",VLOOKUP(AF93,勤務形態一覧表_シフト記号表!$C$6:$L$47,10,FALSE))</f>
        <v/>
      </c>
      <c r="AG94" s="438" t="str">
        <f>IF(AG93="","",VLOOKUP(AG93,勤務形態一覧表_シフト記号表!$C$6:$L$47,10,FALSE))</f>
        <v/>
      </c>
      <c r="AH94" s="436" t="str">
        <f>IF(AH93="","",VLOOKUP(AH93,勤務形態一覧表_シフト記号表!$C$6:$L$47,10,FALSE))</f>
        <v/>
      </c>
      <c r="AI94" s="437" t="str">
        <f>IF(AI93="","",VLOOKUP(AI93,勤務形態一覧表_シフト記号表!$C$6:$L$47,10,FALSE))</f>
        <v/>
      </c>
      <c r="AJ94" s="437" t="str">
        <f>IF(AJ93="","",VLOOKUP(AJ93,勤務形態一覧表_シフト記号表!$C$6:$L$47,10,FALSE))</f>
        <v/>
      </c>
      <c r="AK94" s="437" t="str">
        <f>IF(AK93="","",VLOOKUP(AK93,勤務形態一覧表_シフト記号表!$C$6:$L$47,10,FALSE))</f>
        <v/>
      </c>
      <c r="AL94" s="437" t="str">
        <f>IF(AL93="","",VLOOKUP(AL93,勤務形態一覧表_シフト記号表!$C$6:$L$47,10,FALSE))</f>
        <v/>
      </c>
      <c r="AM94" s="437" t="str">
        <f>IF(AM93="","",VLOOKUP(AM93,勤務形態一覧表_シフト記号表!$C$6:$L$47,10,FALSE))</f>
        <v/>
      </c>
      <c r="AN94" s="438" t="str">
        <f>IF(AN93="","",VLOOKUP(AN93,勤務形態一覧表_シフト記号表!$C$6:$L$47,10,FALSE))</f>
        <v/>
      </c>
      <c r="AO94" s="436" t="str">
        <f>IF(AO93="","",VLOOKUP(AO93,勤務形態一覧表_シフト記号表!$C$6:$L$47,10,FALSE))</f>
        <v/>
      </c>
      <c r="AP94" s="437" t="str">
        <f>IF(AP93="","",VLOOKUP(AP93,勤務形態一覧表_シフト記号表!$C$6:$L$47,10,FALSE))</f>
        <v/>
      </c>
      <c r="AQ94" s="437" t="str">
        <f>IF(AQ93="","",VLOOKUP(AQ93,勤務形態一覧表_シフト記号表!$C$6:$L$47,10,FALSE))</f>
        <v/>
      </c>
      <c r="AR94" s="437" t="str">
        <f>IF(AR93="","",VLOOKUP(AR93,勤務形態一覧表_シフト記号表!$C$6:$L$47,10,FALSE))</f>
        <v/>
      </c>
      <c r="AS94" s="437" t="str">
        <f>IF(AS93="","",VLOOKUP(AS93,勤務形態一覧表_シフト記号表!$C$6:$L$47,10,FALSE))</f>
        <v/>
      </c>
      <c r="AT94" s="437" t="str">
        <f>IF(AT93="","",VLOOKUP(AT93,勤務形態一覧表_シフト記号表!$C$6:$L$47,10,FALSE))</f>
        <v/>
      </c>
      <c r="AU94" s="438" t="str">
        <f>IF(AU93="","",VLOOKUP(AU93,勤務形態一覧表_シフト記号表!$C$6:$L$47,10,FALSE))</f>
        <v/>
      </c>
      <c r="AV94" s="436" t="str">
        <f>IF(AV93="","",VLOOKUP(AV93,勤務形態一覧表_シフト記号表!$C$6:$L$47,10,FALSE))</f>
        <v/>
      </c>
      <c r="AW94" s="437" t="str">
        <f>IF(AW93="","",VLOOKUP(AW93,勤務形態一覧表_シフト記号表!$C$6:$L$47,10,FALSE))</f>
        <v/>
      </c>
      <c r="AX94" s="437" t="str">
        <f>IF(AX93="","",VLOOKUP(AX93,勤務形態一覧表_シフト記号表!$C$6:$L$47,10,FALSE))</f>
        <v/>
      </c>
      <c r="AY94" s="437" t="str">
        <f>IF(AY93="","",VLOOKUP(AY93,勤務形態一覧表_シフト記号表!$C$6:$L$47,10,FALSE))</f>
        <v/>
      </c>
      <c r="AZ94" s="437" t="str">
        <f>IF(AZ93="","",VLOOKUP(AZ93,勤務形態一覧表_シフト記号表!$C$6:$L$47,10,FALSE))</f>
        <v/>
      </c>
      <c r="BA94" s="437" t="str">
        <f>IF(BA93="","",VLOOKUP(BA93,勤務形態一覧表_シフト記号表!$C$6:$L$47,10,FALSE))</f>
        <v/>
      </c>
      <c r="BB94" s="438" t="str">
        <f>IF(BB93="","",VLOOKUP(BB93,勤務形態一覧表_シフト記号表!$C$6:$L$47,10,FALSE))</f>
        <v/>
      </c>
      <c r="BC94" s="436" t="str">
        <f>IF(BC93="","",VLOOKUP(BC93,勤務形態一覧表_シフト記号表!$C$6:$L$47,10,FALSE))</f>
        <v/>
      </c>
      <c r="BD94" s="437" t="str">
        <f>IF(BD93="","",VLOOKUP(BD93,勤務形態一覧表_シフト記号表!$C$6:$L$47,10,FALSE))</f>
        <v/>
      </c>
      <c r="BE94" s="437" t="str">
        <f>IF(BE93="","",VLOOKUP(BE93,勤務形態一覧表_シフト記号表!$C$6:$L$47,10,FALSE))</f>
        <v/>
      </c>
      <c r="BF94" s="1194">
        <f>IF($BI$3="４週",SUM(AA94:BB94),IF($BI$3="暦月",SUM(AA94:BE94),""))</f>
        <v>0</v>
      </c>
      <c r="BG94" s="1195"/>
      <c r="BH94" s="1196">
        <f>IF($BI$3="４週",BF94/4,IF($BI$3="暦月",(BF94/($BI$8/7)),""))</f>
        <v>0</v>
      </c>
      <c r="BI94" s="1195"/>
      <c r="BJ94" s="1191"/>
      <c r="BK94" s="1192"/>
      <c r="BL94" s="1192"/>
      <c r="BM94" s="1192"/>
      <c r="BN94" s="1193"/>
    </row>
    <row r="95" spans="2:66" ht="20.25" customHeight="1" x14ac:dyDescent="0.15">
      <c r="B95" s="1169">
        <f>B93+1</f>
        <v>40</v>
      </c>
      <c r="C95" s="1171"/>
      <c r="D95" s="1173"/>
      <c r="E95" s="1174"/>
      <c r="F95" s="1175"/>
      <c r="G95" s="1179"/>
      <c r="H95" s="1180"/>
      <c r="I95" s="431"/>
      <c r="J95" s="432"/>
      <c r="K95" s="431"/>
      <c r="L95" s="432"/>
      <c r="M95" s="1183"/>
      <c r="N95" s="1184"/>
      <c r="O95" s="1187"/>
      <c r="P95" s="1188"/>
      <c r="Q95" s="1188"/>
      <c r="R95" s="1180"/>
      <c r="S95" s="1148"/>
      <c r="T95" s="1149"/>
      <c r="U95" s="1149"/>
      <c r="V95" s="1149"/>
      <c r="W95" s="1150"/>
      <c r="X95" s="451" t="s">
        <v>975</v>
      </c>
      <c r="Y95" s="452"/>
      <c r="Z95" s="453"/>
      <c r="AA95" s="444"/>
      <c r="AB95" s="445"/>
      <c r="AC95" s="445"/>
      <c r="AD95" s="445"/>
      <c r="AE95" s="445"/>
      <c r="AF95" s="445"/>
      <c r="AG95" s="446"/>
      <c r="AH95" s="444"/>
      <c r="AI95" s="445"/>
      <c r="AJ95" s="445"/>
      <c r="AK95" s="445"/>
      <c r="AL95" s="445"/>
      <c r="AM95" s="445"/>
      <c r="AN95" s="446"/>
      <c r="AO95" s="444"/>
      <c r="AP95" s="445"/>
      <c r="AQ95" s="445"/>
      <c r="AR95" s="445"/>
      <c r="AS95" s="445"/>
      <c r="AT95" s="445"/>
      <c r="AU95" s="446"/>
      <c r="AV95" s="444"/>
      <c r="AW95" s="445"/>
      <c r="AX95" s="445"/>
      <c r="AY95" s="445"/>
      <c r="AZ95" s="445"/>
      <c r="BA95" s="445"/>
      <c r="BB95" s="446"/>
      <c r="BC95" s="444"/>
      <c r="BD95" s="445"/>
      <c r="BE95" s="447"/>
      <c r="BF95" s="1154"/>
      <c r="BG95" s="1155"/>
      <c r="BH95" s="1156"/>
      <c r="BI95" s="1157"/>
      <c r="BJ95" s="1158"/>
      <c r="BK95" s="1159"/>
      <c r="BL95" s="1159"/>
      <c r="BM95" s="1159"/>
      <c r="BN95" s="1160"/>
    </row>
    <row r="96" spans="2:66" ht="20.25" customHeight="1" x14ac:dyDescent="0.15">
      <c r="B96" s="1197"/>
      <c r="C96" s="1198"/>
      <c r="D96" s="1199"/>
      <c r="E96" s="1174"/>
      <c r="F96" s="1175"/>
      <c r="G96" s="1200"/>
      <c r="H96" s="1201"/>
      <c r="I96" s="454"/>
      <c r="J96" s="455">
        <f>G95</f>
        <v>0</v>
      </c>
      <c r="K96" s="454"/>
      <c r="L96" s="455">
        <f>M95</f>
        <v>0</v>
      </c>
      <c r="M96" s="1202"/>
      <c r="N96" s="1203"/>
      <c r="O96" s="1204"/>
      <c r="P96" s="1205"/>
      <c r="Q96" s="1205"/>
      <c r="R96" s="1201"/>
      <c r="S96" s="1148"/>
      <c r="T96" s="1149"/>
      <c r="U96" s="1149"/>
      <c r="V96" s="1149"/>
      <c r="W96" s="1150"/>
      <c r="X96" s="448" t="s">
        <v>976</v>
      </c>
      <c r="Y96" s="449"/>
      <c r="Z96" s="450"/>
      <c r="AA96" s="436" t="str">
        <f>IF(AA95="","",VLOOKUP(AA95,勤務形態一覧表_シフト記号表!$C$6:$L$47,10,FALSE))</f>
        <v/>
      </c>
      <c r="AB96" s="437" t="str">
        <f>IF(AB95="","",VLOOKUP(AB95,勤務形態一覧表_シフト記号表!$C$6:$L$47,10,FALSE))</f>
        <v/>
      </c>
      <c r="AC96" s="437" t="str">
        <f>IF(AC95="","",VLOOKUP(AC95,勤務形態一覧表_シフト記号表!$C$6:$L$47,10,FALSE))</f>
        <v/>
      </c>
      <c r="AD96" s="437" t="str">
        <f>IF(AD95="","",VLOOKUP(AD95,勤務形態一覧表_シフト記号表!$C$6:$L$47,10,FALSE))</f>
        <v/>
      </c>
      <c r="AE96" s="437" t="str">
        <f>IF(AE95="","",VLOOKUP(AE95,勤務形態一覧表_シフト記号表!$C$6:$L$47,10,FALSE))</f>
        <v/>
      </c>
      <c r="AF96" s="437" t="str">
        <f>IF(AF95="","",VLOOKUP(AF95,勤務形態一覧表_シフト記号表!$C$6:$L$47,10,FALSE))</f>
        <v/>
      </c>
      <c r="AG96" s="438" t="str">
        <f>IF(AG95="","",VLOOKUP(AG95,勤務形態一覧表_シフト記号表!$C$6:$L$47,10,FALSE))</f>
        <v/>
      </c>
      <c r="AH96" s="436" t="str">
        <f>IF(AH95="","",VLOOKUP(AH95,勤務形態一覧表_シフト記号表!$C$6:$L$47,10,FALSE))</f>
        <v/>
      </c>
      <c r="AI96" s="437" t="str">
        <f>IF(AI95="","",VLOOKUP(AI95,勤務形態一覧表_シフト記号表!$C$6:$L$47,10,FALSE))</f>
        <v/>
      </c>
      <c r="AJ96" s="437" t="str">
        <f>IF(AJ95="","",VLOOKUP(AJ95,勤務形態一覧表_シフト記号表!$C$6:$L$47,10,FALSE))</f>
        <v/>
      </c>
      <c r="AK96" s="437" t="str">
        <f>IF(AK95="","",VLOOKUP(AK95,勤務形態一覧表_シフト記号表!$C$6:$L$47,10,FALSE))</f>
        <v/>
      </c>
      <c r="AL96" s="437" t="str">
        <f>IF(AL95="","",VLOOKUP(AL95,勤務形態一覧表_シフト記号表!$C$6:$L$47,10,FALSE))</f>
        <v/>
      </c>
      <c r="AM96" s="437" t="str">
        <f>IF(AM95="","",VLOOKUP(AM95,勤務形態一覧表_シフト記号表!$C$6:$L$47,10,FALSE))</f>
        <v/>
      </c>
      <c r="AN96" s="438" t="str">
        <f>IF(AN95="","",VLOOKUP(AN95,勤務形態一覧表_シフト記号表!$C$6:$L$47,10,FALSE))</f>
        <v/>
      </c>
      <c r="AO96" s="436" t="str">
        <f>IF(AO95="","",VLOOKUP(AO95,勤務形態一覧表_シフト記号表!$C$6:$L$47,10,FALSE))</f>
        <v/>
      </c>
      <c r="AP96" s="437" t="str">
        <f>IF(AP95="","",VLOOKUP(AP95,勤務形態一覧表_シフト記号表!$C$6:$L$47,10,FALSE))</f>
        <v/>
      </c>
      <c r="AQ96" s="437" t="str">
        <f>IF(AQ95="","",VLOOKUP(AQ95,勤務形態一覧表_シフト記号表!$C$6:$L$47,10,FALSE))</f>
        <v/>
      </c>
      <c r="AR96" s="437" t="str">
        <f>IF(AR95="","",VLOOKUP(AR95,勤務形態一覧表_シフト記号表!$C$6:$L$47,10,FALSE))</f>
        <v/>
      </c>
      <c r="AS96" s="437" t="str">
        <f>IF(AS95="","",VLOOKUP(AS95,勤務形態一覧表_シフト記号表!$C$6:$L$47,10,FALSE))</f>
        <v/>
      </c>
      <c r="AT96" s="437" t="str">
        <f>IF(AT95="","",VLOOKUP(AT95,勤務形態一覧表_シフト記号表!$C$6:$L$47,10,FALSE))</f>
        <v/>
      </c>
      <c r="AU96" s="438" t="str">
        <f>IF(AU95="","",VLOOKUP(AU95,勤務形態一覧表_シフト記号表!$C$6:$L$47,10,FALSE))</f>
        <v/>
      </c>
      <c r="AV96" s="436" t="str">
        <f>IF(AV95="","",VLOOKUP(AV95,勤務形態一覧表_シフト記号表!$C$6:$L$47,10,FALSE))</f>
        <v/>
      </c>
      <c r="AW96" s="437" t="str">
        <f>IF(AW95="","",VLOOKUP(AW95,勤務形態一覧表_シフト記号表!$C$6:$L$47,10,FALSE))</f>
        <v/>
      </c>
      <c r="AX96" s="437" t="str">
        <f>IF(AX95="","",VLOOKUP(AX95,勤務形態一覧表_シフト記号表!$C$6:$L$47,10,FALSE))</f>
        <v/>
      </c>
      <c r="AY96" s="437" t="str">
        <f>IF(AY95="","",VLOOKUP(AY95,勤務形態一覧表_シフト記号表!$C$6:$L$47,10,FALSE))</f>
        <v/>
      </c>
      <c r="AZ96" s="437" t="str">
        <f>IF(AZ95="","",VLOOKUP(AZ95,勤務形態一覧表_シフト記号表!$C$6:$L$47,10,FALSE))</f>
        <v/>
      </c>
      <c r="BA96" s="437" t="str">
        <f>IF(BA95="","",VLOOKUP(BA95,勤務形態一覧表_シフト記号表!$C$6:$L$47,10,FALSE))</f>
        <v/>
      </c>
      <c r="BB96" s="438" t="str">
        <f>IF(BB95="","",VLOOKUP(BB95,勤務形態一覧表_シフト記号表!$C$6:$L$47,10,FALSE))</f>
        <v/>
      </c>
      <c r="BC96" s="436" t="str">
        <f>IF(BC95="","",VLOOKUP(BC95,勤務形態一覧表_シフト記号表!$C$6:$L$47,10,FALSE))</f>
        <v/>
      </c>
      <c r="BD96" s="437" t="str">
        <f>IF(BD95="","",VLOOKUP(BD95,勤務形態一覧表_シフト記号表!$C$6:$L$47,10,FALSE))</f>
        <v/>
      </c>
      <c r="BE96" s="437" t="str">
        <f>IF(BE95="","",VLOOKUP(BE95,勤務形態一覧表_シフト記号表!$C$6:$L$47,10,FALSE))</f>
        <v/>
      </c>
      <c r="BF96" s="1194">
        <f>IF($BI$3="４週",SUM(AA96:BB96),IF($BI$3="暦月",SUM(AA96:BE96),""))</f>
        <v>0</v>
      </c>
      <c r="BG96" s="1195"/>
      <c r="BH96" s="1196">
        <f>IF($BI$3="４週",BF96/4,IF($BI$3="暦月",(BF96/($BI$8/7)),""))</f>
        <v>0</v>
      </c>
      <c r="BI96" s="1195"/>
      <c r="BJ96" s="1191"/>
      <c r="BK96" s="1192"/>
      <c r="BL96" s="1192"/>
      <c r="BM96" s="1192"/>
      <c r="BN96" s="1193"/>
    </row>
    <row r="97" spans="2:66" ht="20.25" customHeight="1" x14ac:dyDescent="0.15">
      <c r="B97" s="1169">
        <f>B95+1</f>
        <v>41</v>
      </c>
      <c r="C97" s="1171"/>
      <c r="D97" s="1173"/>
      <c r="E97" s="1174"/>
      <c r="F97" s="1175"/>
      <c r="G97" s="1179"/>
      <c r="H97" s="1180"/>
      <c r="I97" s="431"/>
      <c r="J97" s="432"/>
      <c r="K97" s="431"/>
      <c r="L97" s="432"/>
      <c r="M97" s="1183"/>
      <c r="N97" s="1184"/>
      <c r="O97" s="1187"/>
      <c r="P97" s="1188"/>
      <c r="Q97" s="1188"/>
      <c r="R97" s="1180"/>
      <c r="S97" s="1148"/>
      <c r="T97" s="1149"/>
      <c r="U97" s="1149"/>
      <c r="V97" s="1149"/>
      <c r="W97" s="1150"/>
      <c r="X97" s="451" t="s">
        <v>975</v>
      </c>
      <c r="Y97" s="452"/>
      <c r="Z97" s="453"/>
      <c r="AA97" s="444"/>
      <c r="AB97" s="445"/>
      <c r="AC97" s="445"/>
      <c r="AD97" s="445"/>
      <c r="AE97" s="445"/>
      <c r="AF97" s="445"/>
      <c r="AG97" s="446"/>
      <c r="AH97" s="444"/>
      <c r="AI97" s="445"/>
      <c r="AJ97" s="445"/>
      <c r="AK97" s="445"/>
      <c r="AL97" s="445"/>
      <c r="AM97" s="445"/>
      <c r="AN97" s="446"/>
      <c r="AO97" s="444"/>
      <c r="AP97" s="445"/>
      <c r="AQ97" s="445"/>
      <c r="AR97" s="445"/>
      <c r="AS97" s="445"/>
      <c r="AT97" s="445"/>
      <c r="AU97" s="446"/>
      <c r="AV97" s="444"/>
      <c r="AW97" s="445"/>
      <c r="AX97" s="445"/>
      <c r="AY97" s="445"/>
      <c r="AZ97" s="445"/>
      <c r="BA97" s="445"/>
      <c r="BB97" s="446"/>
      <c r="BC97" s="444"/>
      <c r="BD97" s="445"/>
      <c r="BE97" s="447"/>
      <c r="BF97" s="1154"/>
      <c r="BG97" s="1155"/>
      <c r="BH97" s="1156"/>
      <c r="BI97" s="1157"/>
      <c r="BJ97" s="1158"/>
      <c r="BK97" s="1159"/>
      <c r="BL97" s="1159"/>
      <c r="BM97" s="1159"/>
      <c r="BN97" s="1160"/>
    </row>
    <row r="98" spans="2:66" ht="20.25" customHeight="1" x14ac:dyDescent="0.15">
      <c r="B98" s="1197"/>
      <c r="C98" s="1198"/>
      <c r="D98" s="1199"/>
      <c r="E98" s="1174"/>
      <c r="F98" s="1175"/>
      <c r="G98" s="1200"/>
      <c r="H98" s="1201"/>
      <c r="I98" s="454"/>
      <c r="J98" s="455">
        <f>G97</f>
        <v>0</v>
      </c>
      <c r="K98" s="454"/>
      <c r="L98" s="455">
        <f>M97</f>
        <v>0</v>
      </c>
      <c r="M98" s="1202"/>
      <c r="N98" s="1203"/>
      <c r="O98" s="1204"/>
      <c r="P98" s="1205"/>
      <c r="Q98" s="1205"/>
      <c r="R98" s="1201"/>
      <c r="S98" s="1148"/>
      <c r="T98" s="1149"/>
      <c r="U98" s="1149"/>
      <c r="V98" s="1149"/>
      <c r="W98" s="1150"/>
      <c r="X98" s="448" t="s">
        <v>976</v>
      </c>
      <c r="Y98" s="449"/>
      <c r="Z98" s="450"/>
      <c r="AA98" s="436" t="str">
        <f>IF(AA97="","",VLOOKUP(AA97,勤務形態一覧表_シフト記号表!$C$6:$L$47,10,FALSE))</f>
        <v/>
      </c>
      <c r="AB98" s="437" t="str">
        <f>IF(AB97="","",VLOOKUP(AB97,勤務形態一覧表_シフト記号表!$C$6:$L$47,10,FALSE))</f>
        <v/>
      </c>
      <c r="AC98" s="437" t="str">
        <f>IF(AC97="","",VLOOKUP(AC97,勤務形態一覧表_シフト記号表!$C$6:$L$47,10,FALSE))</f>
        <v/>
      </c>
      <c r="AD98" s="437" t="str">
        <f>IF(AD97="","",VLOOKUP(AD97,勤務形態一覧表_シフト記号表!$C$6:$L$47,10,FALSE))</f>
        <v/>
      </c>
      <c r="AE98" s="437" t="str">
        <f>IF(AE97="","",VLOOKUP(AE97,勤務形態一覧表_シフト記号表!$C$6:$L$47,10,FALSE))</f>
        <v/>
      </c>
      <c r="AF98" s="437" t="str">
        <f>IF(AF97="","",VLOOKUP(AF97,勤務形態一覧表_シフト記号表!$C$6:$L$47,10,FALSE))</f>
        <v/>
      </c>
      <c r="AG98" s="438" t="str">
        <f>IF(AG97="","",VLOOKUP(AG97,勤務形態一覧表_シフト記号表!$C$6:$L$47,10,FALSE))</f>
        <v/>
      </c>
      <c r="AH98" s="436" t="str">
        <f>IF(AH97="","",VLOOKUP(AH97,勤務形態一覧表_シフト記号表!$C$6:$L$47,10,FALSE))</f>
        <v/>
      </c>
      <c r="AI98" s="437" t="str">
        <f>IF(AI97="","",VLOOKUP(AI97,勤務形態一覧表_シフト記号表!$C$6:$L$47,10,FALSE))</f>
        <v/>
      </c>
      <c r="AJ98" s="437" t="str">
        <f>IF(AJ97="","",VLOOKUP(AJ97,勤務形態一覧表_シフト記号表!$C$6:$L$47,10,FALSE))</f>
        <v/>
      </c>
      <c r="AK98" s="437" t="str">
        <f>IF(AK97="","",VLOOKUP(AK97,勤務形態一覧表_シフト記号表!$C$6:$L$47,10,FALSE))</f>
        <v/>
      </c>
      <c r="AL98" s="437" t="str">
        <f>IF(AL97="","",VLOOKUP(AL97,勤務形態一覧表_シフト記号表!$C$6:$L$47,10,FALSE))</f>
        <v/>
      </c>
      <c r="AM98" s="437" t="str">
        <f>IF(AM97="","",VLOOKUP(AM97,勤務形態一覧表_シフト記号表!$C$6:$L$47,10,FALSE))</f>
        <v/>
      </c>
      <c r="AN98" s="438" t="str">
        <f>IF(AN97="","",VLOOKUP(AN97,勤務形態一覧表_シフト記号表!$C$6:$L$47,10,FALSE))</f>
        <v/>
      </c>
      <c r="AO98" s="436" t="str">
        <f>IF(AO97="","",VLOOKUP(AO97,勤務形態一覧表_シフト記号表!$C$6:$L$47,10,FALSE))</f>
        <v/>
      </c>
      <c r="AP98" s="437" t="str">
        <f>IF(AP97="","",VLOOKUP(AP97,勤務形態一覧表_シフト記号表!$C$6:$L$47,10,FALSE))</f>
        <v/>
      </c>
      <c r="AQ98" s="437" t="str">
        <f>IF(AQ97="","",VLOOKUP(AQ97,勤務形態一覧表_シフト記号表!$C$6:$L$47,10,FALSE))</f>
        <v/>
      </c>
      <c r="AR98" s="437" t="str">
        <f>IF(AR97="","",VLOOKUP(AR97,勤務形態一覧表_シフト記号表!$C$6:$L$47,10,FALSE))</f>
        <v/>
      </c>
      <c r="AS98" s="437" t="str">
        <f>IF(AS97="","",VLOOKUP(AS97,勤務形態一覧表_シフト記号表!$C$6:$L$47,10,FALSE))</f>
        <v/>
      </c>
      <c r="AT98" s="437" t="str">
        <f>IF(AT97="","",VLOOKUP(AT97,勤務形態一覧表_シフト記号表!$C$6:$L$47,10,FALSE))</f>
        <v/>
      </c>
      <c r="AU98" s="438" t="str">
        <f>IF(AU97="","",VLOOKUP(AU97,勤務形態一覧表_シフト記号表!$C$6:$L$47,10,FALSE))</f>
        <v/>
      </c>
      <c r="AV98" s="436" t="str">
        <f>IF(AV97="","",VLOOKUP(AV97,勤務形態一覧表_シフト記号表!$C$6:$L$47,10,FALSE))</f>
        <v/>
      </c>
      <c r="AW98" s="437" t="str">
        <f>IF(AW97="","",VLOOKUP(AW97,勤務形態一覧表_シフト記号表!$C$6:$L$47,10,FALSE))</f>
        <v/>
      </c>
      <c r="AX98" s="437" t="str">
        <f>IF(AX97="","",VLOOKUP(AX97,勤務形態一覧表_シフト記号表!$C$6:$L$47,10,FALSE))</f>
        <v/>
      </c>
      <c r="AY98" s="437" t="str">
        <f>IF(AY97="","",VLOOKUP(AY97,勤務形態一覧表_シフト記号表!$C$6:$L$47,10,FALSE))</f>
        <v/>
      </c>
      <c r="AZ98" s="437" t="str">
        <f>IF(AZ97="","",VLOOKUP(AZ97,勤務形態一覧表_シフト記号表!$C$6:$L$47,10,FALSE))</f>
        <v/>
      </c>
      <c r="BA98" s="437" t="str">
        <f>IF(BA97="","",VLOOKUP(BA97,勤務形態一覧表_シフト記号表!$C$6:$L$47,10,FALSE))</f>
        <v/>
      </c>
      <c r="BB98" s="438" t="str">
        <f>IF(BB97="","",VLOOKUP(BB97,勤務形態一覧表_シフト記号表!$C$6:$L$47,10,FALSE))</f>
        <v/>
      </c>
      <c r="BC98" s="436" t="str">
        <f>IF(BC97="","",VLOOKUP(BC97,勤務形態一覧表_シフト記号表!$C$6:$L$47,10,FALSE))</f>
        <v/>
      </c>
      <c r="BD98" s="437" t="str">
        <f>IF(BD97="","",VLOOKUP(BD97,勤務形態一覧表_シフト記号表!$C$6:$L$47,10,FALSE))</f>
        <v/>
      </c>
      <c r="BE98" s="437" t="str">
        <f>IF(BE97="","",VLOOKUP(BE97,勤務形態一覧表_シフト記号表!$C$6:$L$47,10,FALSE))</f>
        <v/>
      </c>
      <c r="BF98" s="1194">
        <f>IF($BI$3="４週",SUM(AA98:BB98),IF($BI$3="暦月",SUM(AA98:BE98),""))</f>
        <v>0</v>
      </c>
      <c r="BG98" s="1195"/>
      <c r="BH98" s="1196">
        <f>IF($BI$3="４週",BF98/4,IF($BI$3="暦月",(BF98/($BI$8/7)),""))</f>
        <v>0</v>
      </c>
      <c r="BI98" s="1195"/>
      <c r="BJ98" s="1191"/>
      <c r="BK98" s="1192"/>
      <c r="BL98" s="1192"/>
      <c r="BM98" s="1192"/>
      <c r="BN98" s="1193"/>
    </row>
    <row r="99" spans="2:66" ht="20.25" customHeight="1" x14ac:dyDescent="0.15">
      <c r="B99" s="1169">
        <f>B97+1</f>
        <v>42</v>
      </c>
      <c r="C99" s="1171"/>
      <c r="D99" s="1173"/>
      <c r="E99" s="1174"/>
      <c r="F99" s="1175"/>
      <c r="G99" s="1179"/>
      <c r="H99" s="1180"/>
      <c r="I99" s="431"/>
      <c r="J99" s="432"/>
      <c r="K99" s="431"/>
      <c r="L99" s="432"/>
      <c r="M99" s="1183"/>
      <c r="N99" s="1184"/>
      <c r="O99" s="1187"/>
      <c r="P99" s="1188"/>
      <c r="Q99" s="1188"/>
      <c r="R99" s="1180"/>
      <c r="S99" s="1148"/>
      <c r="T99" s="1149"/>
      <c r="U99" s="1149"/>
      <c r="V99" s="1149"/>
      <c r="W99" s="1150"/>
      <c r="X99" s="451" t="s">
        <v>975</v>
      </c>
      <c r="Y99" s="452"/>
      <c r="Z99" s="453"/>
      <c r="AA99" s="444"/>
      <c r="AB99" s="445"/>
      <c r="AC99" s="445"/>
      <c r="AD99" s="445"/>
      <c r="AE99" s="445"/>
      <c r="AF99" s="445"/>
      <c r="AG99" s="446"/>
      <c r="AH99" s="444"/>
      <c r="AI99" s="445"/>
      <c r="AJ99" s="445"/>
      <c r="AK99" s="445"/>
      <c r="AL99" s="445"/>
      <c r="AM99" s="445"/>
      <c r="AN99" s="446"/>
      <c r="AO99" s="444"/>
      <c r="AP99" s="445"/>
      <c r="AQ99" s="445"/>
      <c r="AR99" s="445"/>
      <c r="AS99" s="445"/>
      <c r="AT99" s="445"/>
      <c r="AU99" s="446"/>
      <c r="AV99" s="444"/>
      <c r="AW99" s="445"/>
      <c r="AX99" s="445"/>
      <c r="AY99" s="445"/>
      <c r="AZ99" s="445"/>
      <c r="BA99" s="445"/>
      <c r="BB99" s="446"/>
      <c r="BC99" s="444"/>
      <c r="BD99" s="445"/>
      <c r="BE99" s="447"/>
      <c r="BF99" s="1154"/>
      <c r="BG99" s="1155"/>
      <c r="BH99" s="1156"/>
      <c r="BI99" s="1157"/>
      <c r="BJ99" s="1158"/>
      <c r="BK99" s="1159"/>
      <c r="BL99" s="1159"/>
      <c r="BM99" s="1159"/>
      <c r="BN99" s="1160"/>
    </row>
    <row r="100" spans="2:66" ht="20.25" customHeight="1" x14ac:dyDescent="0.15">
      <c r="B100" s="1197"/>
      <c r="C100" s="1198"/>
      <c r="D100" s="1199"/>
      <c r="E100" s="1174"/>
      <c r="F100" s="1175"/>
      <c r="G100" s="1200"/>
      <c r="H100" s="1201"/>
      <c r="I100" s="454"/>
      <c r="J100" s="455">
        <f>G99</f>
        <v>0</v>
      </c>
      <c r="K100" s="454"/>
      <c r="L100" s="455">
        <f>M99</f>
        <v>0</v>
      </c>
      <c r="M100" s="1202"/>
      <c r="N100" s="1203"/>
      <c r="O100" s="1204"/>
      <c r="P100" s="1205"/>
      <c r="Q100" s="1205"/>
      <c r="R100" s="1201"/>
      <c r="S100" s="1148"/>
      <c r="T100" s="1149"/>
      <c r="U100" s="1149"/>
      <c r="V100" s="1149"/>
      <c r="W100" s="1150"/>
      <c r="X100" s="448" t="s">
        <v>976</v>
      </c>
      <c r="Y100" s="449"/>
      <c r="Z100" s="450"/>
      <c r="AA100" s="436" t="str">
        <f>IF(AA99="","",VLOOKUP(AA99,勤務形態一覧表_シフト記号表!$C$6:$L$47,10,FALSE))</f>
        <v/>
      </c>
      <c r="AB100" s="437" t="str">
        <f>IF(AB99="","",VLOOKUP(AB99,勤務形態一覧表_シフト記号表!$C$6:$L$47,10,FALSE))</f>
        <v/>
      </c>
      <c r="AC100" s="437" t="str">
        <f>IF(AC99="","",VLOOKUP(AC99,勤務形態一覧表_シフト記号表!$C$6:$L$47,10,FALSE))</f>
        <v/>
      </c>
      <c r="AD100" s="437" t="str">
        <f>IF(AD99="","",VLOOKUP(AD99,勤務形態一覧表_シフト記号表!$C$6:$L$47,10,FALSE))</f>
        <v/>
      </c>
      <c r="AE100" s="437" t="str">
        <f>IF(AE99="","",VLOOKUP(AE99,勤務形態一覧表_シフト記号表!$C$6:$L$47,10,FALSE))</f>
        <v/>
      </c>
      <c r="AF100" s="437" t="str">
        <f>IF(AF99="","",VLOOKUP(AF99,勤務形態一覧表_シフト記号表!$C$6:$L$47,10,FALSE))</f>
        <v/>
      </c>
      <c r="AG100" s="438" t="str">
        <f>IF(AG99="","",VLOOKUP(AG99,勤務形態一覧表_シフト記号表!$C$6:$L$47,10,FALSE))</f>
        <v/>
      </c>
      <c r="AH100" s="436" t="str">
        <f>IF(AH99="","",VLOOKUP(AH99,勤務形態一覧表_シフト記号表!$C$6:$L$47,10,FALSE))</f>
        <v/>
      </c>
      <c r="AI100" s="437" t="str">
        <f>IF(AI99="","",VLOOKUP(AI99,勤務形態一覧表_シフト記号表!$C$6:$L$47,10,FALSE))</f>
        <v/>
      </c>
      <c r="AJ100" s="437" t="str">
        <f>IF(AJ99="","",VLOOKUP(AJ99,勤務形態一覧表_シフト記号表!$C$6:$L$47,10,FALSE))</f>
        <v/>
      </c>
      <c r="AK100" s="437" t="str">
        <f>IF(AK99="","",VLOOKUP(AK99,勤務形態一覧表_シフト記号表!$C$6:$L$47,10,FALSE))</f>
        <v/>
      </c>
      <c r="AL100" s="437" t="str">
        <f>IF(AL99="","",VLOOKUP(AL99,勤務形態一覧表_シフト記号表!$C$6:$L$47,10,FALSE))</f>
        <v/>
      </c>
      <c r="AM100" s="437" t="str">
        <f>IF(AM99="","",VLOOKUP(AM99,勤務形態一覧表_シフト記号表!$C$6:$L$47,10,FALSE))</f>
        <v/>
      </c>
      <c r="AN100" s="438" t="str">
        <f>IF(AN99="","",VLOOKUP(AN99,勤務形態一覧表_シフト記号表!$C$6:$L$47,10,FALSE))</f>
        <v/>
      </c>
      <c r="AO100" s="436" t="str">
        <f>IF(AO99="","",VLOOKUP(AO99,勤務形態一覧表_シフト記号表!$C$6:$L$47,10,FALSE))</f>
        <v/>
      </c>
      <c r="AP100" s="437" t="str">
        <f>IF(AP99="","",VLOOKUP(AP99,勤務形態一覧表_シフト記号表!$C$6:$L$47,10,FALSE))</f>
        <v/>
      </c>
      <c r="AQ100" s="437" t="str">
        <f>IF(AQ99="","",VLOOKUP(AQ99,勤務形態一覧表_シフト記号表!$C$6:$L$47,10,FALSE))</f>
        <v/>
      </c>
      <c r="AR100" s="437" t="str">
        <f>IF(AR99="","",VLOOKUP(AR99,勤務形態一覧表_シフト記号表!$C$6:$L$47,10,FALSE))</f>
        <v/>
      </c>
      <c r="AS100" s="437" t="str">
        <f>IF(AS99="","",VLOOKUP(AS99,勤務形態一覧表_シフト記号表!$C$6:$L$47,10,FALSE))</f>
        <v/>
      </c>
      <c r="AT100" s="437" t="str">
        <f>IF(AT99="","",VLOOKUP(AT99,勤務形態一覧表_シフト記号表!$C$6:$L$47,10,FALSE))</f>
        <v/>
      </c>
      <c r="AU100" s="438" t="str">
        <f>IF(AU99="","",VLOOKUP(AU99,勤務形態一覧表_シフト記号表!$C$6:$L$47,10,FALSE))</f>
        <v/>
      </c>
      <c r="AV100" s="436" t="str">
        <f>IF(AV99="","",VLOOKUP(AV99,勤務形態一覧表_シフト記号表!$C$6:$L$47,10,FALSE))</f>
        <v/>
      </c>
      <c r="AW100" s="437" t="str">
        <f>IF(AW99="","",VLOOKUP(AW99,勤務形態一覧表_シフト記号表!$C$6:$L$47,10,FALSE))</f>
        <v/>
      </c>
      <c r="AX100" s="437" t="str">
        <f>IF(AX99="","",VLOOKUP(AX99,勤務形態一覧表_シフト記号表!$C$6:$L$47,10,FALSE))</f>
        <v/>
      </c>
      <c r="AY100" s="437" t="str">
        <f>IF(AY99="","",VLOOKUP(AY99,勤務形態一覧表_シフト記号表!$C$6:$L$47,10,FALSE))</f>
        <v/>
      </c>
      <c r="AZ100" s="437" t="str">
        <f>IF(AZ99="","",VLOOKUP(AZ99,勤務形態一覧表_シフト記号表!$C$6:$L$47,10,FALSE))</f>
        <v/>
      </c>
      <c r="BA100" s="437" t="str">
        <f>IF(BA99="","",VLOOKUP(BA99,勤務形態一覧表_シフト記号表!$C$6:$L$47,10,FALSE))</f>
        <v/>
      </c>
      <c r="BB100" s="438" t="str">
        <f>IF(BB99="","",VLOOKUP(BB99,勤務形態一覧表_シフト記号表!$C$6:$L$47,10,FALSE))</f>
        <v/>
      </c>
      <c r="BC100" s="436" t="str">
        <f>IF(BC99="","",VLOOKUP(BC99,勤務形態一覧表_シフト記号表!$C$6:$L$47,10,FALSE))</f>
        <v/>
      </c>
      <c r="BD100" s="437" t="str">
        <f>IF(BD99="","",VLOOKUP(BD99,勤務形態一覧表_シフト記号表!$C$6:$L$47,10,FALSE))</f>
        <v/>
      </c>
      <c r="BE100" s="437" t="str">
        <f>IF(BE99="","",VLOOKUP(BE99,勤務形態一覧表_シフト記号表!$C$6:$L$47,10,FALSE))</f>
        <v/>
      </c>
      <c r="BF100" s="1194">
        <f>IF($BI$3="４週",SUM(AA100:BB100),IF($BI$3="暦月",SUM(AA100:BE100),""))</f>
        <v>0</v>
      </c>
      <c r="BG100" s="1195"/>
      <c r="BH100" s="1196">
        <f>IF($BI$3="４週",BF100/4,IF($BI$3="暦月",(BF100/($BI$8/7)),""))</f>
        <v>0</v>
      </c>
      <c r="BI100" s="1195"/>
      <c r="BJ100" s="1191"/>
      <c r="BK100" s="1192"/>
      <c r="BL100" s="1192"/>
      <c r="BM100" s="1192"/>
      <c r="BN100" s="1193"/>
    </row>
    <row r="101" spans="2:66" ht="20.25" customHeight="1" x14ac:dyDescent="0.15">
      <c r="B101" s="1169">
        <f>B99+1</f>
        <v>43</v>
      </c>
      <c r="C101" s="1171"/>
      <c r="D101" s="1173"/>
      <c r="E101" s="1174"/>
      <c r="F101" s="1175"/>
      <c r="G101" s="1179"/>
      <c r="H101" s="1180"/>
      <c r="I101" s="431"/>
      <c r="J101" s="432"/>
      <c r="K101" s="431"/>
      <c r="L101" s="432"/>
      <c r="M101" s="1183"/>
      <c r="N101" s="1184"/>
      <c r="O101" s="1187"/>
      <c r="P101" s="1188"/>
      <c r="Q101" s="1188"/>
      <c r="R101" s="1180"/>
      <c r="S101" s="1148"/>
      <c r="T101" s="1149"/>
      <c r="U101" s="1149"/>
      <c r="V101" s="1149"/>
      <c r="W101" s="1150"/>
      <c r="X101" s="451" t="s">
        <v>975</v>
      </c>
      <c r="Y101" s="452"/>
      <c r="Z101" s="453"/>
      <c r="AA101" s="444"/>
      <c r="AB101" s="445"/>
      <c r="AC101" s="445"/>
      <c r="AD101" s="445"/>
      <c r="AE101" s="445"/>
      <c r="AF101" s="445"/>
      <c r="AG101" s="446"/>
      <c r="AH101" s="444"/>
      <c r="AI101" s="445"/>
      <c r="AJ101" s="445"/>
      <c r="AK101" s="445"/>
      <c r="AL101" s="445"/>
      <c r="AM101" s="445"/>
      <c r="AN101" s="446"/>
      <c r="AO101" s="444"/>
      <c r="AP101" s="445"/>
      <c r="AQ101" s="445"/>
      <c r="AR101" s="445"/>
      <c r="AS101" s="445"/>
      <c r="AT101" s="445"/>
      <c r="AU101" s="446"/>
      <c r="AV101" s="444"/>
      <c r="AW101" s="445"/>
      <c r="AX101" s="445"/>
      <c r="AY101" s="445"/>
      <c r="AZ101" s="445"/>
      <c r="BA101" s="445"/>
      <c r="BB101" s="446"/>
      <c r="BC101" s="444"/>
      <c r="BD101" s="445"/>
      <c r="BE101" s="447"/>
      <c r="BF101" s="1154"/>
      <c r="BG101" s="1155"/>
      <c r="BH101" s="1156"/>
      <c r="BI101" s="1157"/>
      <c r="BJ101" s="1158"/>
      <c r="BK101" s="1159"/>
      <c r="BL101" s="1159"/>
      <c r="BM101" s="1159"/>
      <c r="BN101" s="1160"/>
    </row>
    <row r="102" spans="2:66" ht="20.25" customHeight="1" x14ac:dyDescent="0.15">
      <c r="B102" s="1197"/>
      <c r="C102" s="1198"/>
      <c r="D102" s="1199"/>
      <c r="E102" s="1174"/>
      <c r="F102" s="1175"/>
      <c r="G102" s="1200"/>
      <c r="H102" s="1201"/>
      <c r="I102" s="454"/>
      <c r="J102" s="455">
        <f>G101</f>
        <v>0</v>
      </c>
      <c r="K102" s="454"/>
      <c r="L102" s="455">
        <f>M101</f>
        <v>0</v>
      </c>
      <c r="M102" s="1202"/>
      <c r="N102" s="1203"/>
      <c r="O102" s="1204"/>
      <c r="P102" s="1205"/>
      <c r="Q102" s="1205"/>
      <c r="R102" s="1201"/>
      <c r="S102" s="1148"/>
      <c r="T102" s="1149"/>
      <c r="U102" s="1149"/>
      <c r="V102" s="1149"/>
      <c r="W102" s="1150"/>
      <c r="X102" s="448" t="s">
        <v>976</v>
      </c>
      <c r="Y102" s="449"/>
      <c r="Z102" s="450"/>
      <c r="AA102" s="436" t="str">
        <f>IF(AA101="","",VLOOKUP(AA101,勤務形態一覧表_シフト記号表!$C$6:$L$47,10,FALSE))</f>
        <v/>
      </c>
      <c r="AB102" s="437" t="str">
        <f>IF(AB101="","",VLOOKUP(AB101,勤務形態一覧表_シフト記号表!$C$6:$L$47,10,FALSE))</f>
        <v/>
      </c>
      <c r="AC102" s="437" t="str">
        <f>IF(AC101="","",VLOOKUP(AC101,勤務形態一覧表_シフト記号表!$C$6:$L$47,10,FALSE))</f>
        <v/>
      </c>
      <c r="AD102" s="437" t="str">
        <f>IF(AD101="","",VLOOKUP(AD101,勤務形態一覧表_シフト記号表!$C$6:$L$47,10,FALSE))</f>
        <v/>
      </c>
      <c r="AE102" s="437" t="str">
        <f>IF(AE101="","",VLOOKUP(AE101,勤務形態一覧表_シフト記号表!$C$6:$L$47,10,FALSE))</f>
        <v/>
      </c>
      <c r="AF102" s="437" t="str">
        <f>IF(AF101="","",VLOOKUP(AF101,勤務形態一覧表_シフト記号表!$C$6:$L$47,10,FALSE))</f>
        <v/>
      </c>
      <c r="AG102" s="438" t="str">
        <f>IF(AG101="","",VLOOKUP(AG101,勤務形態一覧表_シフト記号表!$C$6:$L$47,10,FALSE))</f>
        <v/>
      </c>
      <c r="AH102" s="436" t="str">
        <f>IF(AH101="","",VLOOKUP(AH101,勤務形態一覧表_シフト記号表!$C$6:$L$47,10,FALSE))</f>
        <v/>
      </c>
      <c r="AI102" s="437" t="str">
        <f>IF(AI101="","",VLOOKUP(AI101,勤務形態一覧表_シフト記号表!$C$6:$L$47,10,FALSE))</f>
        <v/>
      </c>
      <c r="AJ102" s="437" t="str">
        <f>IF(AJ101="","",VLOOKUP(AJ101,勤務形態一覧表_シフト記号表!$C$6:$L$47,10,FALSE))</f>
        <v/>
      </c>
      <c r="AK102" s="437" t="str">
        <f>IF(AK101="","",VLOOKUP(AK101,勤務形態一覧表_シフト記号表!$C$6:$L$47,10,FALSE))</f>
        <v/>
      </c>
      <c r="AL102" s="437" t="str">
        <f>IF(AL101="","",VLOOKUP(AL101,勤務形態一覧表_シフト記号表!$C$6:$L$47,10,FALSE))</f>
        <v/>
      </c>
      <c r="AM102" s="437" t="str">
        <f>IF(AM101="","",VLOOKUP(AM101,勤務形態一覧表_シフト記号表!$C$6:$L$47,10,FALSE))</f>
        <v/>
      </c>
      <c r="AN102" s="438" t="str">
        <f>IF(AN101="","",VLOOKUP(AN101,勤務形態一覧表_シフト記号表!$C$6:$L$47,10,FALSE))</f>
        <v/>
      </c>
      <c r="AO102" s="436" t="str">
        <f>IF(AO101="","",VLOOKUP(AO101,勤務形態一覧表_シフト記号表!$C$6:$L$47,10,FALSE))</f>
        <v/>
      </c>
      <c r="AP102" s="437" t="str">
        <f>IF(AP101="","",VLOOKUP(AP101,勤務形態一覧表_シフト記号表!$C$6:$L$47,10,FALSE))</f>
        <v/>
      </c>
      <c r="AQ102" s="437" t="str">
        <f>IF(AQ101="","",VLOOKUP(AQ101,勤務形態一覧表_シフト記号表!$C$6:$L$47,10,FALSE))</f>
        <v/>
      </c>
      <c r="AR102" s="437" t="str">
        <f>IF(AR101="","",VLOOKUP(AR101,勤務形態一覧表_シフト記号表!$C$6:$L$47,10,FALSE))</f>
        <v/>
      </c>
      <c r="AS102" s="437" t="str">
        <f>IF(AS101="","",VLOOKUP(AS101,勤務形態一覧表_シフト記号表!$C$6:$L$47,10,FALSE))</f>
        <v/>
      </c>
      <c r="AT102" s="437" t="str">
        <f>IF(AT101="","",VLOOKUP(AT101,勤務形態一覧表_シフト記号表!$C$6:$L$47,10,FALSE))</f>
        <v/>
      </c>
      <c r="AU102" s="438" t="str">
        <f>IF(AU101="","",VLOOKUP(AU101,勤務形態一覧表_シフト記号表!$C$6:$L$47,10,FALSE))</f>
        <v/>
      </c>
      <c r="AV102" s="436" t="str">
        <f>IF(AV101="","",VLOOKUP(AV101,勤務形態一覧表_シフト記号表!$C$6:$L$47,10,FALSE))</f>
        <v/>
      </c>
      <c r="AW102" s="437" t="str">
        <f>IF(AW101="","",VLOOKUP(AW101,勤務形態一覧表_シフト記号表!$C$6:$L$47,10,FALSE))</f>
        <v/>
      </c>
      <c r="AX102" s="437" t="str">
        <f>IF(AX101="","",VLOOKUP(AX101,勤務形態一覧表_シフト記号表!$C$6:$L$47,10,FALSE))</f>
        <v/>
      </c>
      <c r="AY102" s="437" t="str">
        <f>IF(AY101="","",VLOOKUP(AY101,勤務形態一覧表_シフト記号表!$C$6:$L$47,10,FALSE))</f>
        <v/>
      </c>
      <c r="AZ102" s="437" t="str">
        <f>IF(AZ101="","",VLOOKUP(AZ101,勤務形態一覧表_シフト記号表!$C$6:$L$47,10,FALSE))</f>
        <v/>
      </c>
      <c r="BA102" s="437" t="str">
        <f>IF(BA101="","",VLOOKUP(BA101,勤務形態一覧表_シフト記号表!$C$6:$L$47,10,FALSE))</f>
        <v/>
      </c>
      <c r="BB102" s="438" t="str">
        <f>IF(BB101="","",VLOOKUP(BB101,勤務形態一覧表_シフト記号表!$C$6:$L$47,10,FALSE))</f>
        <v/>
      </c>
      <c r="BC102" s="436" t="str">
        <f>IF(BC101="","",VLOOKUP(BC101,勤務形態一覧表_シフト記号表!$C$6:$L$47,10,FALSE))</f>
        <v/>
      </c>
      <c r="BD102" s="437" t="str">
        <f>IF(BD101="","",VLOOKUP(BD101,勤務形態一覧表_シフト記号表!$C$6:$L$47,10,FALSE))</f>
        <v/>
      </c>
      <c r="BE102" s="437" t="str">
        <f>IF(BE101="","",VLOOKUP(BE101,勤務形態一覧表_シフト記号表!$C$6:$L$47,10,FALSE))</f>
        <v/>
      </c>
      <c r="BF102" s="1194">
        <f>IF($BI$3="４週",SUM(AA102:BB102),IF($BI$3="暦月",SUM(AA102:BE102),""))</f>
        <v>0</v>
      </c>
      <c r="BG102" s="1195"/>
      <c r="BH102" s="1196">
        <f>IF($BI$3="４週",BF102/4,IF($BI$3="暦月",(BF102/($BI$8/7)),""))</f>
        <v>0</v>
      </c>
      <c r="BI102" s="1195"/>
      <c r="BJ102" s="1191"/>
      <c r="BK102" s="1192"/>
      <c r="BL102" s="1192"/>
      <c r="BM102" s="1192"/>
      <c r="BN102" s="1193"/>
    </row>
    <row r="103" spans="2:66" ht="20.25" customHeight="1" x14ac:dyDescent="0.15">
      <c r="B103" s="1169">
        <f>B101+1</f>
        <v>44</v>
      </c>
      <c r="C103" s="1171"/>
      <c r="D103" s="1173"/>
      <c r="E103" s="1174"/>
      <c r="F103" s="1175"/>
      <c r="G103" s="1179"/>
      <c r="H103" s="1180"/>
      <c r="I103" s="431"/>
      <c r="J103" s="432"/>
      <c r="K103" s="431"/>
      <c r="L103" s="432"/>
      <c r="M103" s="1183"/>
      <c r="N103" s="1184"/>
      <c r="O103" s="1187"/>
      <c r="P103" s="1188"/>
      <c r="Q103" s="1188"/>
      <c r="R103" s="1180"/>
      <c r="S103" s="1148"/>
      <c r="T103" s="1149"/>
      <c r="U103" s="1149"/>
      <c r="V103" s="1149"/>
      <c r="W103" s="1150"/>
      <c r="X103" s="451" t="s">
        <v>975</v>
      </c>
      <c r="Y103" s="452"/>
      <c r="Z103" s="453"/>
      <c r="AA103" s="444"/>
      <c r="AB103" s="445"/>
      <c r="AC103" s="445"/>
      <c r="AD103" s="445"/>
      <c r="AE103" s="445"/>
      <c r="AF103" s="445"/>
      <c r="AG103" s="446"/>
      <c r="AH103" s="444"/>
      <c r="AI103" s="445"/>
      <c r="AJ103" s="445"/>
      <c r="AK103" s="445"/>
      <c r="AL103" s="445"/>
      <c r="AM103" s="445"/>
      <c r="AN103" s="446"/>
      <c r="AO103" s="444"/>
      <c r="AP103" s="445"/>
      <c r="AQ103" s="445"/>
      <c r="AR103" s="445"/>
      <c r="AS103" s="445"/>
      <c r="AT103" s="445"/>
      <c r="AU103" s="446"/>
      <c r="AV103" s="444"/>
      <c r="AW103" s="445"/>
      <c r="AX103" s="445"/>
      <c r="AY103" s="445"/>
      <c r="AZ103" s="445"/>
      <c r="BA103" s="445"/>
      <c r="BB103" s="446"/>
      <c r="BC103" s="444"/>
      <c r="BD103" s="445"/>
      <c r="BE103" s="447"/>
      <c r="BF103" s="1154"/>
      <c r="BG103" s="1155"/>
      <c r="BH103" s="1156"/>
      <c r="BI103" s="1157"/>
      <c r="BJ103" s="1158"/>
      <c r="BK103" s="1159"/>
      <c r="BL103" s="1159"/>
      <c r="BM103" s="1159"/>
      <c r="BN103" s="1160"/>
    </row>
    <row r="104" spans="2:66" ht="20.25" customHeight="1" x14ac:dyDescent="0.15">
      <c r="B104" s="1197"/>
      <c r="C104" s="1198"/>
      <c r="D104" s="1199"/>
      <c r="E104" s="1174"/>
      <c r="F104" s="1175"/>
      <c r="G104" s="1200"/>
      <c r="H104" s="1201"/>
      <c r="I104" s="454"/>
      <c r="J104" s="455">
        <f>G103</f>
        <v>0</v>
      </c>
      <c r="K104" s="454"/>
      <c r="L104" s="455">
        <f>M103</f>
        <v>0</v>
      </c>
      <c r="M104" s="1202"/>
      <c r="N104" s="1203"/>
      <c r="O104" s="1204"/>
      <c r="P104" s="1205"/>
      <c r="Q104" s="1205"/>
      <c r="R104" s="1201"/>
      <c r="S104" s="1148"/>
      <c r="T104" s="1149"/>
      <c r="U104" s="1149"/>
      <c r="V104" s="1149"/>
      <c r="W104" s="1150"/>
      <c r="X104" s="448" t="s">
        <v>976</v>
      </c>
      <c r="Y104" s="449"/>
      <c r="Z104" s="450"/>
      <c r="AA104" s="436" t="str">
        <f>IF(AA103="","",VLOOKUP(AA103,勤務形態一覧表_シフト記号表!$C$6:$L$47,10,FALSE))</f>
        <v/>
      </c>
      <c r="AB104" s="437" t="str">
        <f>IF(AB103="","",VLOOKUP(AB103,勤務形態一覧表_シフト記号表!$C$6:$L$47,10,FALSE))</f>
        <v/>
      </c>
      <c r="AC104" s="437" t="str">
        <f>IF(AC103="","",VLOOKUP(AC103,勤務形態一覧表_シフト記号表!$C$6:$L$47,10,FALSE))</f>
        <v/>
      </c>
      <c r="AD104" s="437" t="str">
        <f>IF(AD103="","",VLOOKUP(AD103,勤務形態一覧表_シフト記号表!$C$6:$L$47,10,FALSE))</f>
        <v/>
      </c>
      <c r="AE104" s="437" t="str">
        <f>IF(AE103="","",VLOOKUP(AE103,勤務形態一覧表_シフト記号表!$C$6:$L$47,10,FALSE))</f>
        <v/>
      </c>
      <c r="AF104" s="437" t="str">
        <f>IF(AF103="","",VLOOKUP(AF103,勤務形態一覧表_シフト記号表!$C$6:$L$47,10,FALSE))</f>
        <v/>
      </c>
      <c r="AG104" s="438" t="str">
        <f>IF(AG103="","",VLOOKUP(AG103,勤務形態一覧表_シフト記号表!$C$6:$L$47,10,FALSE))</f>
        <v/>
      </c>
      <c r="AH104" s="436" t="str">
        <f>IF(AH103="","",VLOOKUP(AH103,勤務形態一覧表_シフト記号表!$C$6:$L$47,10,FALSE))</f>
        <v/>
      </c>
      <c r="AI104" s="437" t="str">
        <f>IF(AI103="","",VLOOKUP(AI103,勤務形態一覧表_シフト記号表!$C$6:$L$47,10,FALSE))</f>
        <v/>
      </c>
      <c r="AJ104" s="437" t="str">
        <f>IF(AJ103="","",VLOOKUP(AJ103,勤務形態一覧表_シフト記号表!$C$6:$L$47,10,FALSE))</f>
        <v/>
      </c>
      <c r="AK104" s="437" t="str">
        <f>IF(AK103="","",VLOOKUP(AK103,勤務形態一覧表_シフト記号表!$C$6:$L$47,10,FALSE))</f>
        <v/>
      </c>
      <c r="AL104" s="437" t="str">
        <f>IF(AL103="","",VLOOKUP(AL103,勤務形態一覧表_シフト記号表!$C$6:$L$47,10,FALSE))</f>
        <v/>
      </c>
      <c r="AM104" s="437" t="str">
        <f>IF(AM103="","",VLOOKUP(AM103,勤務形態一覧表_シフト記号表!$C$6:$L$47,10,FALSE))</f>
        <v/>
      </c>
      <c r="AN104" s="438" t="str">
        <f>IF(AN103="","",VLOOKUP(AN103,勤務形態一覧表_シフト記号表!$C$6:$L$47,10,FALSE))</f>
        <v/>
      </c>
      <c r="AO104" s="436" t="str">
        <f>IF(AO103="","",VLOOKUP(AO103,勤務形態一覧表_シフト記号表!$C$6:$L$47,10,FALSE))</f>
        <v/>
      </c>
      <c r="AP104" s="437" t="str">
        <f>IF(AP103="","",VLOOKUP(AP103,勤務形態一覧表_シフト記号表!$C$6:$L$47,10,FALSE))</f>
        <v/>
      </c>
      <c r="AQ104" s="437" t="str">
        <f>IF(AQ103="","",VLOOKUP(AQ103,勤務形態一覧表_シフト記号表!$C$6:$L$47,10,FALSE))</f>
        <v/>
      </c>
      <c r="AR104" s="437" t="str">
        <f>IF(AR103="","",VLOOKUP(AR103,勤務形態一覧表_シフト記号表!$C$6:$L$47,10,FALSE))</f>
        <v/>
      </c>
      <c r="AS104" s="437" t="str">
        <f>IF(AS103="","",VLOOKUP(AS103,勤務形態一覧表_シフト記号表!$C$6:$L$47,10,FALSE))</f>
        <v/>
      </c>
      <c r="AT104" s="437" t="str">
        <f>IF(AT103="","",VLOOKUP(AT103,勤務形態一覧表_シフト記号表!$C$6:$L$47,10,FALSE))</f>
        <v/>
      </c>
      <c r="AU104" s="438" t="str">
        <f>IF(AU103="","",VLOOKUP(AU103,勤務形態一覧表_シフト記号表!$C$6:$L$47,10,FALSE))</f>
        <v/>
      </c>
      <c r="AV104" s="436" t="str">
        <f>IF(AV103="","",VLOOKUP(AV103,勤務形態一覧表_シフト記号表!$C$6:$L$47,10,FALSE))</f>
        <v/>
      </c>
      <c r="AW104" s="437" t="str">
        <f>IF(AW103="","",VLOOKUP(AW103,勤務形態一覧表_シフト記号表!$C$6:$L$47,10,FALSE))</f>
        <v/>
      </c>
      <c r="AX104" s="437" t="str">
        <f>IF(AX103="","",VLOOKUP(AX103,勤務形態一覧表_シフト記号表!$C$6:$L$47,10,FALSE))</f>
        <v/>
      </c>
      <c r="AY104" s="437" t="str">
        <f>IF(AY103="","",VLOOKUP(AY103,勤務形態一覧表_シフト記号表!$C$6:$L$47,10,FALSE))</f>
        <v/>
      </c>
      <c r="AZ104" s="437" t="str">
        <f>IF(AZ103="","",VLOOKUP(AZ103,勤務形態一覧表_シフト記号表!$C$6:$L$47,10,FALSE))</f>
        <v/>
      </c>
      <c r="BA104" s="437" t="str">
        <f>IF(BA103="","",VLOOKUP(BA103,勤務形態一覧表_シフト記号表!$C$6:$L$47,10,FALSE))</f>
        <v/>
      </c>
      <c r="BB104" s="438" t="str">
        <f>IF(BB103="","",VLOOKUP(BB103,勤務形態一覧表_シフト記号表!$C$6:$L$47,10,FALSE))</f>
        <v/>
      </c>
      <c r="BC104" s="436" t="str">
        <f>IF(BC103="","",VLOOKUP(BC103,勤務形態一覧表_シフト記号表!$C$6:$L$47,10,FALSE))</f>
        <v/>
      </c>
      <c r="BD104" s="437" t="str">
        <f>IF(BD103="","",VLOOKUP(BD103,勤務形態一覧表_シフト記号表!$C$6:$L$47,10,FALSE))</f>
        <v/>
      </c>
      <c r="BE104" s="437" t="str">
        <f>IF(BE103="","",VLOOKUP(BE103,勤務形態一覧表_シフト記号表!$C$6:$L$47,10,FALSE))</f>
        <v/>
      </c>
      <c r="BF104" s="1194">
        <f>IF($BI$3="４週",SUM(AA104:BB104),IF($BI$3="暦月",SUM(AA104:BE104),""))</f>
        <v>0</v>
      </c>
      <c r="BG104" s="1195"/>
      <c r="BH104" s="1196">
        <f>IF($BI$3="４週",BF104/4,IF($BI$3="暦月",(BF104/($BI$8/7)),""))</f>
        <v>0</v>
      </c>
      <c r="BI104" s="1195"/>
      <c r="BJ104" s="1191"/>
      <c r="BK104" s="1192"/>
      <c r="BL104" s="1192"/>
      <c r="BM104" s="1192"/>
      <c r="BN104" s="1193"/>
    </row>
    <row r="105" spans="2:66" ht="20.25" customHeight="1" x14ac:dyDescent="0.15">
      <c r="B105" s="1169">
        <f>B103+1</f>
        <v>45</v>
      </c>
      <c r="C105" s="1171"/>
      <c r="D105" s="1173"/>
      <c r="E105" s="1174"/>
      <c r="F105" s="1175"/>
      <c r="G105" s="1179"/>
      <c r="H105" s="1180"/>
      <c r="I105" s="431"/>
      <c r="J105" s="432"/>
      <c r="K105" s="431"/>
      <c r="L105" s="432"/>
      <c r="M105" s="1183"/>
      <c r="N105" s="1184"/>
      <c r="O105" s="1187"/>
      <c r="P105" s="1188"/>
      <c r="Q105" s="1188"/>
      <c r="R105" s="1180"/>
      <c r="S105" s="1148"/>
      <c r="T105" s="1149"/>
      <c r="U105" s="1149"/>
      <c r="V105" s="1149"/>
      <c r="W105" s="1150"/>
      <c r="X105" s="451" t="s">
        <v>975</v>
      </c>
      <c r="Y105" s="452"/>
      <c r="Z105" s="453"/>
      <c r="AA105" s="444"/>
      <c r="AB105" s="445"/>
      <c r="AC105" s="445"/>
      <c r="AD105" s="445"/>
      <c r="AE105" s="445"/>
      <c r="AF105" s="445"/>
      <c r="AG105" s="446"/>
      <c r="AH105" s="444"/>
      <c r="AI105" s="445"/>
      <c r="AJ105" s="445"/>
      <c r="AK105" s="445"/>
      <c r="AL105" s="445"/>
      <c r="AM105" s="445"/>
      <c r="AN105" s="446"/>
      <c r="AO105" s="444"/>
      <c r="AP105" s="445"/>
      <c r="AQ105" s="445"/>
      <c r="AR105" s="445"/>
      <c r="AS105" s="445"/>
      <c r="AT105" s="445"/>
      <c r="AU105" s="446"/>
      <c r="AV105" s="444"/>
      <c r="AW105" s="445"/>
      <c r="AX105" s="445"/>
      <c r="AY105" s="445"/>
      <c r="AZ105" s="445"/>
      <c r="BA105" s="445"/>
      <c r="BB105" s="446"/>
      <c r="BC105" s="444"/>
      <c r="BD105" s="445"/>
      <c r="BE105" s="447"/>
      <c r="BF105" s="1154"/>
      <c r="BG105" s="1155"/>
      <c r="BH105" s="1156"/>
      <c r="BI105" s="1157"/>
      <c r="BJ105" s="1158"/>
      <c r="BK105" s="1159"/>
      <c r="BL105" s="1159"/>
      <c r="BM105" s="1159"/>
      <c r="BN105" s="1160"/>
    </row>
    <row r="106" spans="2:66" ht="20.25" customHeight="1" x14ac:dyDescent="0.15">
      <c r="B106" s="1197"/>
      <c r="C106" s="1198"/>
      <c r="D106" s="1199"/>
      <c r="E106" s="1174"/>
      <c r="F106" s="1175"/>
      <c r="G106" s="1200"/>
      <c r="H106" s="1201"/>
      <c r="I106" s="454"/>
      <c r="J106" s="455">
        <f>G105</f>
        <v>0</v>
      </c>
      <c r="K106" s="454"/>
      <c r="L106" s="455">
        <f>M105</f>
        <v>0</v>
      </c>
      <c r="M106" s="1202"/>
      <c r="N106" s="1203"/>
      <c r="O106" s="1204"/>
      <c r="P106" s="1205"/>
      <c r="Q106" s="1205"/>
      <c r="R106" s="1201"/>
      <c r="S106" s="1148"/>
      <c r="T106" s="1149"/>
      <c r="U106" s="1149"/>
      <c r="V106" s="1149"/>
      <c r="W106" s="1150"/>
      <c r="X106" s="448" t="s">
        <v>976</v>
      </c>
      <c r="Y106" s="449"/>
      <c r="Z106" s="450"/>
      <c r="AA106" s="436" t="str">
        <f>IF(AA105="","",VLOOKUP(AA105,勤務形態一覧表_シフト記号表!$C$6:$L$47,10,FALSE))</f>
        <v/>
      </c>
      <c r="AB106" s="437" t="str">
        <f>IF(AB105="","",VLOOKUP(AB105,勤務形態一覧表_シフト記号表!$C$6:$L$47,10,FALSE))</f>
        <v/>
      </c>
      <c r="AC106" s="437" t="str">
        <f>IF(AC105="","",VLOOKUP(AC105,勤務形態一覧表_シフト記号表!$C$6:$L$47,10,FALSE))</f>
        <v/>
      </c>
      <c r="AD106" s="437" t="str">
        <f>IF(AD105="","",VLOOKUP(AD105,勤務形態一覧表_シフト記号表!$C$6:$L$47,10,FALSE))</f>
        <v/>
      </c>
      <c r="AE106" s="437" t="str">
        <f>IF(AE105="","",VLOOKUP(AE105,勤務形態一覧表_シフト記号表!$C$6:$L$47,10,FALSE))</f>
        <v/>
      </c>
      <c r="AF106" s="437" t="str">
        <f>IF(AF105="","",VLOOKUP(AF105,勤務形態一覧表_シフト記号表!$C$6:$L$47,10,FALSE))</f>
        <v/>
      </c>
      <c r="AG106" s="438" t="str">
        <f>IF(AG105="","",VLOOKUP(AG105,勤務形態一覧表_シフト記号表!$C$6:$L$47,10,FALSE))</f>
        <v/>
      </c>
      <c r="AH106" s="436" t="str">
        <f>IF(AH105="","",VLOOKUP(AH105,勤務形態一覧表_シフト記号表!$C$6:$L$47,10,FALSE))</f>
        <v/>
      </c>
      <c r="AI106" s="437" t="str">
        <f>IF(AI105="","",VLOOKUP(AI105,勤務形態一覧表_シフト記号表!$C$6:$L$47,10,FALSE))</f>
        <v/>
      </c>
      <c r="AJ106" s="437" t="str">
        <f>IF(AJ105="","",VLOOKUP(AJ105,勤務形態一覧表_シフト記号表!$C$6:$L$47,10,FALSE))</f>
        <v/>
      </c>
      <c r="AK106" s="437" t="str">
        <f>IF(AK105="","",VLOOKUP(AK105,勤務形態一覧表_シフト記号表!$C$6:$L$47,10,FALSE))</f>
        <v/>
      </c>
      <c r="AL106" s="437" t="str">
        <f>IF(AL105="","",VLOOKUP(AL105,勤務形態一覧表_シフト記号表!$C$6:$L$47,10,FALSE))</f>
        <v/>
      </c>
      <c r="AM106" s="437" t="str">
        <f>IF(AM105="","",VLOOKUP(AM105,勤務形態一覧表_シフト記号表!$C$6:$L$47,10,FALSE))</f>
        <v/>
      </c>
      <c r="AN106" s="438" t="str">
        <f>IF(AN105="","",VLOOKUP(AN105,勤務形態一覧表_シフト記号表!$C$6:$L$47,10,FALSE))</f>
        <v/>
      </c>
      <c r="AO106" s="436" t="str">
        <f>IF(AO105="","",VLOOKUP(AO105,勤務形態一覧表_シフト記号表!$C$6:$L$47,10,FALSE))</f>
        <v/>
      </c>
      <c r="AP106" s="437" t="str">
        <f>IF(AP105="","",VLOOKUP(AP105,勤務形態一覧表_シフト記号表!$C$6:$L$47,10,FALSE))</f>
        <v/>
      </c>
      <c r="AQ106" s="437" t="str">
        <f>IF(AQ105="","",VLOOKUP(AQ105,勤務形態一覧表_シフト記号表!$C$6:$L$47,10,FALSE))</f>
        <v/>
      </c>
      <c r="AR106" s="437" t="str">
        <f>IF(AR105="","",VLOOKUP(AR105,勤務形態一覧表_シフト記号表!$C$6:$L$47,10,FALSE))</f>
        <v/>
      </c>
      <c r="AS106" s="437" t="str">
        <f>IF(AS105="","",VLOOKUP(AS105,勤務形態一覧表_シフト記号表!$C$6:$L$47,10,FALSE))</f>
        <v/>
      </c>
      <c r="AT106" s="437" t="str">
        <f>IF(AT105="","",VLOOKUP(AT105,勤務形態一覧表_シフト記号表!$C$6:$L$47,10,FALSE))</f>
        <v/>
      </c>
      <c r="AU106" s="438" t="str">
        <f>IF(AU105="","",VLOOKUP(AU105,勤務形態一覧表_シフト記号表!$C$6:$L$47,10,FALSE))</f>
        <v/>
      </c>
      <c r="AV106" s="436" t="str">
        <f>IF(AV105="","",VLOOKUP(AV105,勤務形態一覧表_シフト記号表!$C$6:$L$47,10,FALSE))</f>
        <v/>
      </c>
      <c r="AW106" s="437" t="str">
        <f>IF(AW105="","",VLOOKUP(AW105,勤務形態一覧表_シフト記号表!$C$6:$L$47,10,FALSE))</f>
        <v/>
      </c>
      <c r="AX106" s="437" t="str">
        <f>IF(AX105="","",VLOOKUP(AX105,勤務形態一覧表_シフト記号表!$C$6:$L$47,10,FALSE))</f>
        <v/>
      </c>
      <c r="AY106" s="437" t="str">
        <f>IF(AY105="","",VLOOKUP(AY105,勤務形態一覧表_シフト記号表!$C$6:$L$47,10,FALSE))</f>
        <v/>
      </c>
      <c r="AZ106" s="437" t="str">
        <f>IF(AZ105="","",VLOOKUP(AZ105,勤務形態一覧表_シフト記号表!$C$6:$L$47,10,FALSE))</f>
        <v/>
      </c>
      <c r="BA106" s="437" t="str">
        <f>IF(BA105="","",VLOOKUP(BA105,勤務形態一覧表_シフト記号表!$C$6:$L$47,10,FALSE))</f>
        <v/>
      </c>
      <c r="BB106" s="438" t="str">
        <f>IF(BB105="","",VLOOKUP(BB105,勤務形態一覧表_シフト記号表!$C$6:$L$47,10,FALSE))</f>
        <v/>
      </c>
      <c r="BC106" s="436" t="str">
        <f>IF(BC105="","",VLOOKUP(BC105,勤務形態一覧表_シフト記号表!$C$6:$L$47,10,FALSE))</f>
        <v/>
      </c>
      <c r="BD106" s="437" t="str">
        <f>IF(BD105="","",VLOOKUP(BD105,勤務形態一覧表_シフト記号表!$C$6:$L$47,10,FALSE))</f>
        <v/>
      </c>
      <c r="BE106" s="437" t="str">
        <f>IF(BE105="","",VLOOKUP(BE105,勤務形態一覧表_シフト記号表!$C$6:$L$47,10,FALSE))</f>
        <v/>
      </c>
      <c r="BF106" s="1194">
        <f>IF($BI$3="４週",SUM(AA106:BB106),IF($BI$3="暦月",SUM(AA106:BE106),""))</f>
        <v>0</v>
      </c>
      <c r="BG106" s="1195"/>
      <c r="BH106" s="1196">
        <f>IF($BI$3="４週",BF106/4,IF($BI$3="暦月",(BF106/($BI$8/7)),""))</f>
        <v>0</v>
      </c>
      <c r="BI106" s="1195"/>
      <c r="BJ106" s="1191"/>
      <c r="BK106" s="1192"/>
      <c r="BL106" s="1192"/>
      <c r="BM106" s="1192"/>
      <c r="BN106" s="1193"/>
    </row>
    <row r="107" spans="2:66" ht="20.25" customHeight="1" x14ac:dyDescent="0.15">
      <c r="B107" s="1169">
        <f>B105+1</f>
        <v>46</v>
      </c>
      <c r="C107" s="1171"/>
      <c r="D107" s="1173"/>
      <c r="E107" s="1174"/>
      <c r="F107" s="1175"/>
      <c r="G107" s="1179"/>
      <c r="H107" s="1180"/>
      <c r="I107" s="431"/>
      <c r="J107" s="432"/>
      <c r="K107" s="431"/>
      <c r="L107" s="432"/>
      <c r="M107" s="1183"/>
      <c r="N107" s="1184"/>
      <c r="O107" s="1187"/>
      <c r="P107" s="1188"/>
      <c r="Q107" s="1188"/>
      <c r="R107" s="1180"/>
      <c r="S107" s="1148"/>
      <c r="T107" s="1149"/>
      <c r="U107" s="1149"/>
      <c r="V107" s="1149"/>
      <c r="W107" s="1150"/>
      <c r="X107" s="451" t="s">
        <v>975</v>
      </c>
      <c r="Y107" s="452"/>
      <c r="Z107" s="453"/>
      <c r="AA107" s="444"/>
      <c r="AB107" s="445"/>
      <c r="AC107" s="445"/>
      <c r="AD107" s="445"/>
      <c r="AE107" s="445"/>
      <c r="AF107" s="445"/>
      <c r="AG107" s="446"/>
      <c r="AH107" s="444"/>
      <c r="AI107" s="445"/>
      <c r="AJ107" s="445"/>
      <c r="AK107" s="445"/>
      <c r="AL107" s="445"/>
      <c r="AM107" s="445"/>
      <c r="AN107" s="446"/>
      <c r="AO107" s="444"/>
      <c r="AP107" s="445"/>
      <c r="AQ107" s="445"/>
      <c r="AR107" s="445"/>
      <c r="AS107" s="445"/>
      <c r="AT107" s="445"/>
      <c r="AU107" s="446"/>
      <c r="AV107" s="444"/>
      <c r="AW107" s="445"/>
      <c r="AX107" s="445"/>
      <c r="AY107" s="445"/>
      <c r="AZ107" s="445"/>
      <c r="BA107" s="445"/>
      <c r="BB107" s="446"/>
      <c r="BC107" s="444"/>
      <c r="BD107" s="445"/>
      <c r="BE107" s="447"/>
      <c r="BF107" s="1154"/>
      <c r="BG107" s="1155"/>
      <c r="BH107" s="1156"/>
      <c r="BI107" s="1157"/>
      <c r="BJ107" s="1158"/>
      <c r="BK107" s="1159"/>
      <c r="BL107" s="1159"/>
      <c r="BM107" s="1159"/>
      <c r="BN107" s="1160"/>
    </row>
    <row r="108" spans="2:66" ht="20.25" customHeight="1" x14ac:dyDescent="0.15">
      <c r="B108" s="1197"/>
      <c r="C108" s="1198"/>
      <c r="D108" s="1199"/>
      <c r="E108" s="1174"/>
      <c r="F108" s="1175"/>
      <c r="G108" s="1200"/>
      <c r="H108" s="1201"/>
      <c r="I108" s="454"/>
      <c r="J108" s="455">
        <f>G107</f>
        <v>0</v>
      </c>
      <c r="K108" s="454"/>
      <c r="L108" s="455">
        <f>M107</f>
        <v>0</v>
      </c>
      <c r="M108" s="1202"/>
      <c r="N108" s="1203"/>
      <c r="O108" s="1204"/>
      <c r="P108" s="1205"/>
      <c r="Q108" s="1205"/>
      <c r="R108" s="1201"/>
      <c r="S108" s="1148"/>
      <c r="T108" s="1149"/>
      <c r="U108" s="1149"/>
      <c r="V108" s="1149"/>
      <c r="W108" s="1150"/>
      <c r="X108" s="448" t="s">
        <v>976</v>
      </c>
      <c r="Y108" s="449"/>
      <c r="Z108" s="450"/>
      <c r="AA108" s="436" t="str">
        <f>IF(AA107="","",VLOOKUP(AA107,勤務形態一覧表_シフト記号表!$C$6:$L$47,10,FALSE))</f>
        <v/>
      </c>
      <c r="AB108" s="437" t="str">
        <f>IF(AB107="","",VLOOKUP(AB107,勤務形態一覧表_シフト記号表!$C$6:$L$47,10,FALSE))</f>
        <v/>
      </c>
      <c r="AC108" s="437" t="str">
        <f>IF(AC107="","",VLOOKUP(AC107,勤務形態一覧表_シフト記号表!$C$6:$L$47,10,FALSE))</f>
        <v/>
      </c>
      <c r="AD108" s="437" t="str">
        <f>IF(AD107="","",VLOOKUP(AD107,勤務形態一覧表_シフト記号表!$C$6:$L$47,10,FALSE))</f>
        <v/>
      </c>
      <c r="AE108" s="437" t="str">
        <f>IF(AE107="","",VLOOKUP(AE107,勤務形態一覧表_シフト記号表!$C$6:$L$47,10,FALSE))</f>
        <v/>
      </c>
      <c r="AF108" s="437" t="str">
        <f>IF(AF107="","",VLOOKUP(AF107,勤務形態一覧表_シフト記号表!$C$6:$L$47,10,FALSE))</f>
        <v/>
      </c>
      <c r="AG108" s="438" t="str">
        <f>IF(AG107="","",VLOOKUP(AG107,勤務形態一覧表_シフト記号表!$C$6:$L$47,10,FALSE))</f>
        <v/>
      </c>
      <c r="AH108" s="436" t="str">
        <f>IF(AH107="","",VLOOKUP(AH107,勤務形態一覧表_シフト記号表!$C$6:$L$47,10,FALSE))</f>
        <v/>
      </c>
      <c r="AI108" s="437" t="str">
        <f>IF(AI107="","",VLOOKUP(AI107,勤務形態一覧表_シフト記号表!$C$6:$L$47,10,FALSE))</f>
        <v/>
      </c>
      <c r="AJ108" s="437" t="str">
        <f>IF(AJ107="","",VLOOKUP(AJ107,勤務形態一覧表_シフト記号表!$C$6:$L$47,10,FALSE))</f>
        <v/>
      </c>
      <c r="AK108" s="437" t="str">
        <f>IF(AK107="","",VLOOKUP(AK107,勤務形態一覧表_シフト記号表!$C$6:$L$47,10,FALSE))</f>
        <v/>
      </c>
      <c r="AL108" s="437" t="str">
        <f>IF(AL107="","",VLOOKUP(AL107,勤務形態一覧表_シフト記号表!$C$6:$L$47,10,FALSE))</f>
        <v/>
      </c>
      <c r="AM108" s="437" t="str">
        <f>IF(AM107="","",VLOOKUP(AM107,勤務形態一覧表_シフト記号表!$C$6:$L$47,10,FALSE))</f>
        <v/>
      </c>
      <c r="AN108" s="438" t="str">
        <f>IF(AN107="","",VLOOKUP(AN107,勤務形態一覧表_シフト記号表!$C$6:$L$47,10,FALSE))</f>
        <v/>
      </c>
      <c r="AO108" s="436" t="str">
        <f>IF(AO107="","",VLOOKUP(AO107,勤務形態一覧表_シフト記号表!$C$6:$L$47,10,FALSE))</f>
        <v/>
      </c>
      <c r="AP108" s="437" t="str">
        <f>IF(AP107="","",VLOOKUP(AP107,勤務形態一覧表_シフト記号表!$C$6:$L$47,10,FALSE))</f>
        <v/>
      </c>
      <c r="AQ108" s="437" t="str">
        <f>IF(AQ107="","",VLOOKUP(AQ107,勤務形態一覧表_シフト記号表!$C$6:$L$47,10,FALSE))</f>
        <v/>
      </c>
      <c r="AR108" s="437" t="str">
        <f>IF(AR107="","",VLOOKUP(AR107,勤務形態一覧表_シフト記号表!$C$6:$L$47,10,FALSE))</f>
        <v/>
      </c>
      <c r="AS108" s="437" t="str">
        <f>IF(AS107="","",VLOOKUP(AS107,勤務形態一覧表_シフト記号表!$C$6:$L$47,10,FALSE))</f>
        <v/>
      </c>
      <c r="AT108" s="437" t="str">
        <f>IF(AT107="","",VLOOKUP(AT107,勤務形態一覧表_シフト記号表!$C$6:$L$47,10,FALSE))</f>
        <v/>
      </c>
      <c r="AU108" s="438" t="str">
        <f>IF(AU107="","",VLOOKUP(AU107,勤務形態一覧表_シフト記号表!$C$6:$L$47,10,FALSE))</f>
        <v/>
      </c>
      <c r="AV108" s="436" t="str">
        <f>IF(AV107="","",VLOOKUP(AV107,勤務形態一覧表_シフト記号表!$C$6:$L$47,10,FALSE))</f>
        <v/>
      </c>
      <c r="AW108" s="437" t="str">
        <f>IF(AW107="","",VLOOKUP(AW107,勤務形態一覧表_シフト記号表!$C$6:$L$47,10,FALSE))</f>
        <v/>
      </c>
      <c r="AX108" s="437" t="str">
        <f>IF(AX107="","",VLOOKUP(AX107,勤務形態一覧表_シフト記号表!$C$6:$L$47,10,FALSE))</f>
        <v/>
      </c>
      <c r="AY108" s="437" t="str">
        <f>IF(AY107="","",VLOOKUP(AY107,勤務形態一覧表_シフト記号表!$C$6:$L$47,10,FALSE))</f>
        <v/>
      </c>
      <c r="AZ108" s="437" t="str">
        <f>IF(AZ107="","",VLOOKUP(AZ107,勤務形態一覧表_シフト記号表!$C$6:$L$47,10,FALSE))</f>
        <v/>
      </c>
      <c r="BA108" s="437" t="str">
        <f>IF(BA107="","",VLOOKUP(BA107,勤務形態一覧表_シフト記号表!$C$6:$L$47,10,FALSE))</f>
        <v/>
      </c>
      <c r="BB108" s="438" t="str">
        <f>IF(BB107="","",VLOOKUP(BB107,勤務形態一覧表_シフト記号表!$C$6:$L$47,10,FALSE))</f>
        <v/>
      </c>
      <c r="BC108" s="436" t="str">
        <f>IF(BC107="","",VLOOKUP(BC107,勤務形態一覧表_シフト記号表!$C$6:$L$47,10,FALSE))</f>
        <v/>
      </c>
      <c r="BD108" s="437" t="str">
        <f>IF(BD107="","",VLOOKUP(BD107,勤務形態一覧表_シフト記号表!$C$6:$L$47,10,FALSE))</f>
        <v/>
      </c>
      <c r="BE108" s="437" t="str">
        <f>IF(BE107="","",VLOOKUP(BE107,勤務形態一覧表_シフト記号表!$C$6:$L$47,10,FALSE))</f>
        <v/>
      </c>
      <c r="BF108" s="1194">
        <f>IF($BI$3="４週",SUM(AA108:BB108),IF($BI$3="暦月",SUM(AA108:BE108),""))</f>
        <v>0</v>
      </c>
      <c r="BG108" s="1195"/>
      <c r="BH108" s="1196">
        <f>IF($BI$3="４週",BF108/4,IF($BI$3="暦月",(BF108/($BI$8/7)),""))</f>
        <v>0</v>
      </c>
      <c r="BI108" s="1195"/>
      <c r="BJ108" s="1191"/>
      <c r="BK108" s="1192"/>
      <c r="BL108" s="1192"/>
      <c r="BM108" s="1192"/>
      <c r="BN108" s="1193"/>
    </row>
    <row r="109" spans="2:66" ht="20.25" customHeight="1" x14ac:dyDescent="0.15">
      <c r="B109" s="1169">
        <f>B107+1</f>
        <v>47</v>
      </c>
      <c r="C109" s="1171"/>
      <c r="D109" s="1173"/>
      <c r="E109" s="1174"/>
      <c r="F109" s="1175"/>
      <c r="G109" s="1179"/>
      <c r="H109" s="1180"/>
      <c r="I109" s="431"/>
      <c r="J109" s="432"/>
      <c r="K109" s="431"/>
      <c r="L109" s="432"/>
      <c r="M109" s="1183"/>
      <c r="N109" s="1184"/>
      <c r="O109" s="1187"/>
      <c r="P109" s="1188"/>
      <c r="Q109" s="1188"/>
      <c r="R109" s="1180"/>
      <c r="S109" s="1148"/>
      <c r="T109" s="1149"/>
      <c r="U109" s="1149"/>
      <c r="V109" s="1149"/>
      <c r="W109" s="1150"/>
      <c r="X109" s="451" t="s">
        <v>975</v>
      </c>
      <c r="Y109" s="452"/>
      <c r="Z109" s="453"/>
      <c r="AA109" s="444"/>
      <c r="AB109" s="445"/>
      <c r="AC109" s="445"/>
      <c r="AD109" s="445"/>
      <c r="AE109" s="445"/>
      <c r="AF109" s="445"/>
      <c r="AG109" s="446"/>
      <c r="AH109" s="444"/>
      <c r="AI109" s="445"/>
      <c r="AJ109" s="445"/>
      <c r="AK109" s="445"/>
      <c r="AL109" s="445"/>
      <c r="AM109" s="445"/>
      <c r="AN109" s="446"/>
      <c r="AO109" s="444"/>
      <c r="AP109" s="445"/>
      <c r="AQ109" s="445"/>
      <c r="AR109" s="445"/>
      <c r="AS109" s="445"/>
      <c r="AT109" s="445"/>
      <c r="AU109" s="446"/>
      <c r="AV109" s="444"/>
      <c r="AW109" s="445"/>
      <c r="AX109" s="445"/>
      <c r="AY109" s="445"/>
      <c r="AZ109" s="445"/>
      <c r="BA109" s="445"/>
      <c r="BB109" s="446"/>
      <c r="BC109" s="444"/>
      <c r="BD109" s="445"/>
      <c r="BE109" s="447"/>
      <c r="BF109" s="1154"/>
      <c r="BG109" s="1155"/>
      <c r="BH109" s="1156"/>
      <c r="BI109" s="1157"/>
      <c r="BJ109" s="1158"/>
      <c r="BK109" s="1159"/>
      <c r="BL109" s="1159"/>
      <c r="BM109" s="1159"/>
      <c r="BN109" s="1160"/>
    </row>
    <row r="110" spans="2:66" ht="20.25" customHeight="1" x14ac:dyDescent="0.15">
      <c r="B110" s="1197"/>
      <c r="C110" s="1198"/>
      <c r="D110" s="1199"/>
      <c r="E110" s="1174"/>
      <c r="F110" s="1175"/>
      <c r="G110" s="1200"/>
      <c r="H110" s="1201"/>
      <c r="I110" s="454"/>
      <c r="J110" s="455">
        <f>G109</f>
        <v>0</v>
      </c>
      <c r="K110" s="454"/>
      <c r="L110" s="455">
        <f>M109</f>
        <v>0</v>
      </c>
      <c r="M110" s="1202"/>
      <c r="N110" s="1203"/>
      <c r="O110" s="1204"/>
      <c r="P110" s="1205"/>
      <c r="Q110" s="1205"/>
      <c r="R110" s="1201"/>
      <c r="S110" s="1148"/>
      <c r="T110" s="1149"/>
      <c r="U110" s="1149"/>
      <c r="V110" s="1149"/>
      <c r="W110" s="1150"/>
      <c r="X110" s="448" t="s">
        <v>976</v>
      </c>
      <c r="Y110" s="449"/>
      <c r="Z110" s="450"/>
      <c r="AA110" s="436" t="str">
        <f>IF(AA109="","",VLOOKUP(AA109,勤務形態一覧表_シフト記号表!$C$6:$L$47,10,FALSE))</f>
        <v/>
      </c>
      <c r="AB110" s="437" t="str">
        <f>IF(AB109="","",VLOOKUP(AB109,勤務形態一覧表_シフト記号表!$C$6:$L$47,10,FALSE))</f>
        <v/>
      </c>
      <c r="AC110" s="437" t="str">
        <f>IF(AC109="","",VLOOKUP(AC109,勤務形態一覧表_シフト記号表!$C$6:$L$47,10,FALSE))</f>
        <v/>
      </c>
      <c r="AD110" s="437" t="str">
        <f>IF(AD109="","",VLOOKUP(AD109,勤務形態一覧表_シフト記号表!$C$6:$L$47,10,FALSE))</f>
        <v/>
      </c>
      <c r="AE110" s="437" t="str">
        <f>IF(AE109="","",VLOOKUP(AE109,勤務形態一覧表_シフト記号表!$C$6:$L$47,10,FALSE))</f>
        <v/>
      </c>
      <c r="AF110" s="437" t="str">
        <f>IF(AF109="","",VLOOKUP(AF109,勤務形態一覧表_シフト記号表!$C$6:$L$47,10,FALSE))</f>
        <v/>
      </c>
      <c r="AG110" s="438" t="str">
        <f>IF(AG109="","",VLOOKUP(AG109,勤務形態一覧表_シフト記号表!$C$6:$L$47,10,FALSE))</f>
        <v/>
      </c>
      <c r="AH110" s="436" t="str">
        <f>IF(AH109="","",VLOOKUP(AH109,勤務形態一覧表_シフト記号表!$C$6:$L$47,10,FALSE))</f>
        <v/>
      </c>
      <c r="AI110" s="437" t="str">
        <f>IF(AI109="","",VLOOKUP(AI109,勤務形態一覧表_シフト記号表!$C$6:$L$47,10,FALSE))</f>
        <v/>
      </c>
      <c r="AJ110" s="437" t="str">
        <f>IF(AJ109="","",VLOOKUP(AJ109,勤務形態一覧表_シフト記号表!$C$6:$L$47,10,FALSE))</f>
        <v/>
      </c>
      <c r="AK110" s="437" t="str">
        <f>IF(AK109="","",VLOOKUP(AK109,勤務形態一覧表_シフト記号表!$C$6:$L$47,10,FALSE))</f>
        <v/>
      </c>
      <c r="AL110" s="437" t="str">
        <f>IF(AL109="","",VLOOKUP(AL109,勤務形態一覧表_シフト記号表!$C$6:$L$47,10,FALSE))</f>
        <v/>
      </c>
      <c r="AM110" s="437" t="str">
        <f>IF(AM109="","",VLOOKUP(AM109,勤務形態一覧表_シフト記号表!$C$6:$L$47,10,FALSE))</f>
        <v/>
      </c>
      <c r="AN110" s="438" t="str">
        <f>IF(AN109="","",VLOOKUP(AN109,勤務形態一覧表_シフト記号表!$C$6:$L$47,10,FALSE))</f>
        <v/>
      </c>
      <c r="AO110" s="436" t="str">
        <f>IF(AO109="","",VLOOKUP(AO109,勤務形態一覧表_シフト記号表!$C$6:$L$47,10,FALSE))</f>
        <v/>
      </c>
      <c r="AP110" s="437" t="str">
        <f>IF(AP109="","",VLOOKUP(AP109,勤務形態一覧表_シフト記号表!$C$6:$L$47,10,FALSE))</f>
        <v/>
      </c>
      <c r="AQ110" s="437" t="str">
        <f>IF(AQ109="","",VLOOKUP(AQ109,勤務形態一覧表_シフト記号表!$C$6:$L$47,10,FALSE))</f>
        <v/>
      </c>
      <c r="AR110" s="437" t="str">
        <f>IF(AR109="","",VLOOKUP(AR109,勤務形態一覧表_シフト記号表!$C$6:$L$47,10,FALSE))</f>
        <v/>
      </c>
      <c r="AS110" s="437" t="str">
        <f>IF(AS109="","",VLOOKUP(AS109,勤務形態一覧表_シフト記号表!$C$6:$L$47,10,FALSE))</f>
        <v/>
      </c>
      <c r="AT110" s="437" t="str">
        <f>IF(AT109="","",VLOOKUP(AT109,勤務形態一覧表_シフト記号表!$C$6:$L$47,10,FALSE))</f>
        <v/>
      </c>
      <c r="AU110" s="438" t="str">
        <f>IF(AU109="","",VLOOKUP(AU109,勤務形態一覧表_シフト記号表!$C$6:$L$47,10,FALSE))</f>
        <v/>
      </c>
      <c r="AV110" s="436" t="str">
        <f>IF(AV109="","",VLOOKUP(AV109,勤務形態一覧表_シフト記号表!$C$6:$L$47,10,FALSE))</f>
        <v/>
      </c>
      <c r="AW110" s="437" t="str">
        <f>IF(AW109="","",VLOOKUP(AW109,勤務形態一覧表_シフト記号表!$C$6:$L$47,10,FALSE))</f>
        <v/>
      </c>
      <c r="AX110" s="437" t="str">
        <f>IF(AX109="","",VLOOKUP(AX109,勤務形態一覧表_シフト記号表!$C$6:$L$47,10,FALSE))</f>
        <v/>
      </c>
      <c r="AY110" s="437" t="str">
        <f>IF(AY109="","",VLOOKUP(AY109,勤務形態一覧表_シフト記号表!$C$6:$L$47,10,FALSE))</f>
        <v/>
      </c>
      <c r="AZ110" s="437" t="str">
        <f>IF(AZ109="","",VLOOKUP(AZ109,勤務形態一覧表_シフト記号表!$C$6:$L$47,10,FALSE))</f>
        <v/>
      </c>
      <c r="BA110" s="437" t="str">
        <f>IF(BA109="","",VLOOKUP(BA109,勤務形態一覧表_シフト記号表!$C$6:$L$47,10,FALSE))</f>
        <v/>
      </c>
      <c r="BB110" s="438" t="str">
        <f>IF(BB109="","",VLOOKUP(BB109,勤務形態一覧表_シフト記号表!$C$6:$L$47,10,FALSE))</f>
        <v/>
      </c>
      <c r="BC110" s="436" t="str">
        <f>IF(BC109="","",VLOOKUP(BC109,勤務形態一覧表_シフト記号表!$C$6:$L$47,10,FALSE))</f>
        <v/>
      </c>
      <c r="BD110" s="437" t="str">
        <f>IF(BD109="","",VLOOKUP(BD109,勤務形態一覧表_シフト記号表!$C$6:$L$47,10,FALSE))</f>
        <v/>
      </c>
      <c r="BE110" s="437" t="str">
        <f>IF(BE109="","",VLOOKUP(BE109,勤務形態一覧表_シフト記号表!$C$6:$L$47,10,FALSE))</f>
        <v/>
      </c>
      <c r="BF110" s="1194">
        <f>IF($BI$3="４週",SUM(AA110:BB110),IF($BI$3="暦月",SUM(AA110:BE110),""))</f>
        <v>0</v>
      </c>
      <c r="BG110" s="1195"/>
      <c r="BH110" s="1196">
        <f>IF($BI$3="４週",BF110/4,IF($BI$3="暦月",(BF110/($BI$8/7)),""))</f>
        <v>0</v>
      </c>
      <c r="BI110" s="1195"/>
      <c r="BJ110" s="1191"/>
      <c r="BK110" s="1192"/>
      <c r="BL110" s="1192"/>
      <c r="BM110" s="1192"/>
      <c r="BN110" s="1193"/>
    </row>
    <row r="111" spans="2:66" ht="20.25" customHeight="1" x14ac:dyDescent="0.15">
      <c r="B111" s="1169">
        <f>B109+1</f>
        <v>48</v>
      </c>
      <c r="C111" s="1171"/>
      <c r="D111" s="1173"/>
      <c r="E111" s="1174"/>
      <c r="F111" s="1175"/>
      <c r="G111" s="1179"/>
      <c r="H111" s="1180"/>
      <c r="I111" s="431"/>
      <c r="J111" s="432"/>
      <c r="K111" s="431"/>
      <c r="L111" s="432"/>
      <c r="M111" s="1183"/>
      <c r="N111" s="1184"/>
      <c r="O111" s="1187"/>
      <c r="P111" s="1188"/>
      <c r="Q111" s="1188"/>
      <c r="R111" s="1180"/>
      <c r="S111" s="1148"/>
      <c r="T111" s="1149"/>
      <c r="U111" s="1149"/>
      <c r="V111" s="1149"/>
      <c r="W111" s="1150"/>
      <c r="X111" s="451" t="s">
        <v>975</v>
      </c>
      <c r="Y111" s="452"/>
      <c r="Z111" s="453"/>
      <c r="AA111" s="444"/>
      <c r="AB111" s="445"/>
      <c r="AC111" s="445"/>
      <c r="AD111" s="445"/>
      <c r="AE111" s="445"/>
      <c r="AF111" s="445"/>
      <c r="AG111" s="446"/>
      <c r="AH111" s="444"/>
      <c r="AI111" s="445"/>
      <c r="AJ111" s="445"/>
      <c r="AK111" s="445"/>
      <c r="AL111" s="445"/>
      <c r="AM111" s="445"/>
      <c r="AN111" s="446"/>
      <c r="AO111" s="444"/>
      <c r="AP111" s="445"/>
      <c r="AQ111" s="445"/>
      <c r="AR111" s="445"/>
      <c r="AS111" s="445"/>
      <c r="AT111" s="445"/>
      <c r="AU111" s="446"/>
      <c r="AV111" s="444"/>
      <c r="AW111" s="445"/>
      <c r="AX111" s="445"/>
      <c r="AY111" s="445"/>
      <c r="AZ111" s="445"/>
      <c r="BA111" s="445"/>
      <c r="BB111" s="446"/>
      <c r="BC111" s="444"/>
      <c r="BD111" s="445"/>
      <c r="BE111" s="447"/>
      <c r="BF111" s="1154"/>
      <c r="BG111" s="1155"/>
      <c r="BH111" s="1156"/>
      <c r="BI111" s="1157"/>
      <c r="BJ111" s="1158"/>
      <c r="BK111" s="1159"/>
      <c r="BL111" s="1159"/>
      <c r="BM111" s="1159"/>
      <c r="BN111" s="1160"/>
    </row>
    <row r="112" spans="2:66" ht="20.25" customHeight="1" x14ac:dyDescent="0.15">
      <c r="B112" s="1197"/>
      <c r="C112" s="1198"/>
      <c r="D112" s="1199"/>
      <c r="E112" s="1174"/>
      <c r="F112" s="1175"/>
      <c r="G112" s="1200"/>
      <c r="H112" s="1201"/>
      <c r="I112" s="454"/>
      <c r="J112" s="455">
        <f>G111</f>
        <v>0</v>
      </c>
      <c r="K112" s="454"/>
      <c r="L112" s="455">
        <f>M111</f>
        <v>0</v>
      </c>
      <c r="M112" s="1202"/>
      <c r="N112" s="1203"/>
      <c r="O112" s="1204"/>
      <c r="P112" s="1205"/>
      <c r="Q112" s="1205"/>
      <c r="R112" s="1201"/>
      <c r="S112" s="1148"/>
      <c r="T112" s="1149"/>
      <c r="U112" s="1149"/>
      <c r="V112" s="1149"/>
      <c r="W112" s="1150"/>
      <c r="X112" s="448" t="s">
        <v>976</v>
      </c>
      <c r="Y112" s="449"/>
      <c r="Z112" s="450"/>
      <c r="AA112" s="436" t="str">
        <f>IF(AA111="","",VLOOKUP(AA111,勤務形態一覧表_シフト記号表!$C$6:$L$47,10,FALSE))</f>
        <v/>
      </c>
      <c r="AB112" s="437" t="str">
        <f>IF(AB111="","",VLOOKUP(AB111,勤務形態一覧表_シフト記号表!$C$6:$L$47,10,FALSE))</f>
        <v/>
      </c>
      <c r="AC112" s="437" t="str">
        <f>IF(AC111="","",VLOOKUP(AC111,勤務形態一覧表_シフト記号表!$C$6:$L$47,10,FALSE))</f>
        <v/>
      </c>
      <c r="AD112" s="437" t="str">
        <f>IF(AD111="","",VLOOKUP(AD111,勤務形態一覧表_シフト記号表!$C$6:$L$47,10,FALSE))</f>
        <v/>
      </c>
      <c r="AE112" s="437" t="str">
        <f>IF(AE111="","",VLOOKUP(AE111,勤務形態一覧表_シフト記号表!$C$6:$L$47,10,FALSE))</f>
        <v/>
      </c>
      <c r="AF112" s="437" t="str">
        <f>IF(AF111="","",VLOOKUP(AF111,勤務形態一覧表_シフト記号表!$C$6:$L$47,10,FALSE))</f>
        <v/>
      </c>
      <c r="AG112" s="438" t="str">
        <f>IF(AG111="","",VLOOKUP(AG111,勤務形態一覧表_シフト記号表!$C$6:$L$47,10,FALSE))</f>
        <v/>
      </c>
      <c r="AH112" s="436" t="str">
        <f>IF(AH111="","",VLOOKUP(AH111,勤務形態一覧表_シフト記号表!$C$6:$L$47,10,FALSE))</f>
        <v/>
      </c>
      <c r="AI112" s="437" t="str">
        <f>IF(AI111="","",VLOOKUP(AI111,勤務形態一覧表_シフト記号表!$C$6:$L$47,10,FALSE))</f>
        <v/>
      </c>
      <c r="AJ112" s="437" t="str">
        <f>IF(AJ111="","",VLOOKUP(AJ111,勤務形態一覧表_シフト記号表!$C$6:$L$47,10,FALSE))</f>
        <v/>
      </c>
      <c r="AK112" s="437" t="str">
        <f>IF(AK111="","",VLOOKUP(AK111,勤務形態一覧表_シフト記号表!$C$6:$L$47,10,FALSE))</f>
        <v/>
      </c>
      <c r="AL112" s="437" t="str">
        <f>IF(AL111="","",VLOOKUP(AL111,勤務形態一覧表_シフト記号表!$C$6:$L$47,10,FALSE))</f>
        <v/>
      </c>
      <c r="AM112" s="437" t="str">
        <f>IF(AM111="","",VLOOKUP(AM111,勤務形態一覧表_シフト記号表!$C$6:$L$47,10,FALSE))</f>
        <v/>
      </c>
      <c r="AN112" s="438" t="str">
        <f>IF(AN111="","",VLOOKUP(AN111,勤務形態一覧表_シフト記号表!$C$6:$L$47,10,FALSE))</f>
        <v/>
      </c>
      <c r="AO112" s="436" t="str">
        <f>IF(AO111="","",VLOOKUP(AO111,勤務形態一覧表_シフト記号表!$C$6:$L$47,10,FALSE))</f>
        <v/>
      </c>
      <c r="AP112" s="437" t="str">
        <f>IF(AP111="","",VLOOKUP(AP111,勤務形態一覧表_シフト記号表!$C$6:$L$47,10,FALSE))</f>
        <v/>
      </c>
      <c r="AQ112" s="437" t="str">
        <f>IF(AQ111="","",VLOOKUP(AQ111,勤務形態一覧表_シフト記号表!$C$6:$L$47,10,FALSE))</f>
        <v/>
      </c>
      <c r="AR112" s="437" t="str">
        <f>IF(AR111="","",VLOOKUP(AR111,勤務形態一覧表_シフト記号表!$C$6:$L$47,10,FALSE))</f>
        <v/>
      </c>
      <c r="AS112" s="437" t="str">
        <f>IF(AS111="","",VLOOKUP(AS111,勤務形態一覧表_シフト記号表!$C$6:$L$47,10,FALSE))</f>
        <v/>
      </c>
      <c r="AT112" s="437" t="str">
        <f>IF(AT111="","",VLOOKUP(AT111,勤務形態一覧表_シフト記号表!$C$6:$L$47,10,FALSE))</f>
        <v/>
      </c>
      <c r="AU112" s="438" t="str">
        <f>IF(AU111="","",VLOOKUP(AU111,勤務形態一覧表_シフト記号表!$C$6:$L$47,10,FALSE))</f>
        <v/>
      </c>
      <c r="AV112" s="436" t="str">
        <f>IF(AV111="","",VLOOKUP(AV111,勤務形態一覧表_シフト記号表!$C$6:$L$47,10,FALSE))</f>
        <v/>
      </c>
      <c r="AW112" s="437" t="str">
        <f>IF(AW111="","",VLOOKUP(AW111,勤務形態一覧表_シフト記号表!$C$6:$L$47,10,FALSE))</f>
        <v/>
      </c>
      <c r="AX112" s="437" t="str">
        <f>IF(AX111="","",VLOOKUP(AX111,勤務形態一覧表_シフト記号表!$C$6:$L$47,10,FALSE))</f>
        <v/>
      </c>
      <c r="AY112" s="437" t="str">
        <f>IF(AY111="","",VLOOKUP(AY111,勤務形態一覧表_シフト記号表!$C$6:$L$47,10,FALSE))</f>
        <v/>
      </c>
      <c r="AZ112" s="437" t="str">
        <f>IF(AZ111="","",VLOOKUP(AZ111,勤務形態一覧表_シフト記号表!$C$6:$L$47,10,FALSE))</f>
        <v/>
      </c>
      <c r="BA112" s="437" t="str">
        <f>IF(BA111="","",VLOOKUP(BA111,勤務形態一覧表_シフト記号表!$C$6:$L$47,10,FALSE))</f>
        <v/>
      </c>
      <c r="BB112" s="438" t="str">
        <f>IF(BB111="","",VLOOKUP(BB111,勤務形態一覧表_シフト記号表!$C$6:$L$47,10,FALSE))</f>
        <v/>
      </c>
      <c r="BC112" s="436" t="str">
        <f>IF(BC111="","",VLOOKUP(BC111,勤務形態一覧表_シフト記号表!$C$6:$L$47,10,FALSE))</f>
        <v/>
      </c>
      <c r="BD112" s="437" t="str">
        <f>IF(BD111="","",VLOOKUP(BD111,勤務形態一覧表_シフト記号表!$C$6:$L$47,10,FALSE))</f>
        <v/>
      </c>
      <c r="BE112" s="437" t="str">
        <f>IF(BE111="","",VLOOKUP(BE111,勤務形態一覧表_シフト記号表!$C$6:$L$47,10,FALSE))</f>
        <v/>
      </c>
      <c r="BF112" s="1194">
        <f>IF($BI$3="４週",SUM(AA112:BB112),IF($BI$3="暦月",SUM(AA112:BE112),""))</f>
        <v>0</v>
      </c>
      <c r="BG112" s="1195"/>
      <c r="BH112" s="1196">
        <f>IF($BI$3="４週",BF112/4,IF($BI$3="暦月",(BF112/($BI$8/7)),""))</f>
        <v>0</v>
      </c>
      <c r="BI112" s="1195"/>
      <c r="BJ112" s="1191"/>
      <c r="BK112" s="1192"/>
      <c r="BL112" s="1192"/>
      <c r="BM112" s="1192"/>
      <c r="BN112" s="1193"/>
    </row>
    <row r="113" spans="2:66" ht="20.25" customHeight="1" x14ac:dyDescent="0.15">
      <c r="B113" s="1169">
        <f>B111+1</f>
        <v>49</v>
      </c>
      <c r="C113" s="1171"/>
      <c r="D113" s="1173"/>
      <c r="E113" s="1174"/>
      <c r="F113" s="1175"/>
      <c r="G113" s="1179"/>
      <c r="H113" s="1180"/>
      <c r="I113" s="431"/>
      <c r="J113" s="432"/>
      <c r="K113" s="431"/>
      <c r="L113" s="432"/>
      <c r="M113" s="1183"/>
      <c r="N113" s="1184"/>
      <c r="O113" s="1187"/>
      <c r="P113" s="1188"/>
      <c r="Q113" s="1188"/>
      <c r="R113" s="1180"/>
      <c r="S113" s="1148"/>
      <c r="T113" s="1149"/>
      <c r="U113" s="1149"/>
      <c r="V113" s="1149"/>
      <c r="W113" s="1150"/>
      <c r="X113" s="451" t="s">
        <v>975</v>
      </c>
      <c r="Y113" s="452"/>
      <c r="Z113" s="453"/>
      <c r="AA113" s="444"/>
      <c r="AB113" s="445"/>
      <c r="AC113" s="445"/>
      <c r="AD113" s="445"/>
      <c r="AE113" s="445"/>
      <c r="AF113" s="445"/>
      <c r="AG113" s="446"/>
      <c r="AH113" s="444"/>
      <c r="AI113" s="445"/>
      <c r="AJ113" s="445"/>
      <c r="AK113" s="445"/>
      <c r="AL113" s="445"/>
      <c r="AM113" s="445"/>
      <c r="AN113" s="446"/>
      <c r="AO113" s="444"/>
      <c r="AP113" s="445"/>
      <c r="AQ113" s="445"/>
      <c r="AR113" s="445"/>
      <c r="AS113" s="445"/>
      <c r="AT113" s="445"/>
      <c r="AU113" s="446"/>
      <c r="AV113" s="444"/>
      <c r="AW113" s="445"/>
      <c r="AX113" s="445"/>
      <c r="AY113" s="445"/>
      <c r="AZ113" s="445"/>
      <c r="BA113" s="445"/>
      <c r="BB113" s="446"/>
      <c r="BC113" s="444"/>
      <c r="BD113" s="445"/>
      <c r="BE113" s="447"/>
      <c r="BF113" s="1154"/>
      <c r="BG113" s="1155"/>
      <c r="BH113" s="1156"/>
      <c r="BI113" s="1157"/>
      <c r="BJ113" s="1158"/>
      <c r="BK113" s="1159"/>
      <c r="BL113" s="1159"/>
      <c r="BM113" s="1159"/>
      <c r="BN113" s="1160"/>
    </row>
    <row r="114" spans="2:66" ht="20.25" customHeight="1" x14ac:dyDescent="0.15">
      <c r="B114" s="1197"/>
      <c r="C114" s="1198"/>
      <c r="D114" s="1199"/>
      <c r="E114" s="1174"/>
      <c r="F114" s="1175"/>
      <c r="G114" s="1200"/>
      <c r="H114" s="1201"/>
      <c r="I114" s="454"/>
      <c r="J114" s="455">
        <f>G113</f>
        <v>0</v>
      </c>
      <c r="K114" s="454"/>
      <c r="L114" s="455">
        <f>M113</f>
        <v>0</v>
      </c>
      <c r="M114" s="1202"/>
      <c r="N114" s="1203"/>
      <c r="O114" s="1204"/>
      <c r="P114" s="1205"/>
      <c r="Q114" s="1205"/>
      <c r="R114" s="1201"/>
      <c r="S114" s="1148"/>
      <c r="T114" s="1149"/>
      <c r="U114" s="1149"/>
      <c r="V114" s="1149"/>
      <c r="W114" s="1150"/>
      <c r="X114" s="448" t="s">
        <v>976</v>
      </c>
      <c r="Y114" s="449"/>
      <c r="Z114" s="450"/>
      <c r="AA114" s="436" t="str">
        <f>IF(AA113="","",VLOOKUP(AA113,勤務形態一覧表_シフト記号表!$C$6:$L$47,10,FALSE))</f>
        <v/>
      </c>
      <c r="AB114" s="437" t="str">
        <f>IF(AB113="","",VLOOKUP(AB113,勤務形態一覧表_シフト記号表!$C$6:$L$47,10,FALSE))</f>
        <v/>
      </c>
      <c r="AC114" s="437" t="str">
        <f>IF(AC113="","",VLOOKUP(AC113,勤務形態一覧表_シフト記号表!$C$6:$L$47,10,FALSE))</f>
        <v/>
      </c>
      <c r="AD114" s="437" t="str">
        <f>IF(AD113="","",VLOOKUP(AD113,勤務形態一覧表_シフト記号表!$C$6:$L$47,10,FALSE))</f>
        <v/>
      </c>
      <c r="AE114" s="437" t="str">
        <f>IF(AE113="","",VLOOKUP(AE113,勤務形態一覧表_シフト記号表!$C$6:$L$47,10,FALSE))</f>
        <v/>
      </c>
      <c r="AF114" s="437" t="str">
        <f>IF(AF113="","",VLOOKUP(AF113,勤務形態一覧表_シフト記号表!$C$6:$L$47,10,FALSE))</f>
        <v/>
      </c>
      <c r="AG114" s="438" t="str">
        <f>IF(AG113="","",VLOOKUP(AG113,勤務形態一覧表_シフト記号表!$C$6:$L$47,10,FALSE))</f>
        <v/>
      </c>
      <c r="AH114" s="436" t="str">
        <f>IF(AH113="","",VLOOKUP(AH113,勤務形態一覧表_シフト記号表!$C$6:$L$47,10,FALSE))</f>
        <v/>
      </c>
      <c r="AI114" s="437" t="str">
        <f>IF(AI113="","",VLOOKUP(AI113,勤務形態一覧表_シフト記号表!$C$6:$L$47,10,FALSE))</f>
        <v/>
      </c>
      <c r="AJ114" s="437" t="str">
        <f>IF(AJ113="","",VLOOKUP(AJ113,勤務形態一覧表_シフト記号表!$C$6:$L$47,10,FALSE))</f>
        <v/>
      </c>
      <c r="AK114" s="437" t="str">
        <f>IF(AK113="","",VLOOKUP(AK113,勤務形態一覧表_シフト記号表!$C$6:$L$47,10,FALSE))</f>
        <v/>
      </c>
      <c r="AL114" s="437" t="str">
        <f>IF(AL113="","",VLOOKUP(AL113,勤務形態一覧表_シフト記号表!$C$6:$L$47,10,FALSE))</f>
        <v/>
      </c>
      <c r="AM114" s="437" t="str">
        <f>IF(AM113="","",VLOOKUP(AM113,勤務形態一覧表_シフト記号表!$C$6:$L$47,10,FALSE))</f>
        <v/>
      </c>
      <c r="AN114" s="438" t="str">
        <f>IF(AN113="","",VLOOKUP(AN113,勤務形態一覧表_シフト記号表!$C$6:$L$47,10,FALSE))</f>
        <v/>
      </c>
      <c r="AO114" s="436" t="str">
        <f>IF(AO113="","",VLOOKUP(AO113,勤務形態一覧表_シフト記号表!$C$6:$L$47,10,FALSE))</f>
        <v/>
      </c>
      <c r="AP114" s="437" t="str">
        <f>IF(AP113="","",VLOOKUP(AP113,勤務形態一覧表_シフト記号表!$C$6:$L$47,10,FALSE))</f>
        <v/>
      </c>
      <c r="AQ114" s="437" t="str">
        <f>IF(AQ113="","",VLOOKUP(AQ113,勤務形態一覧表_シフト記号表!$C$6:$L$47,10,FALSE))</f>
        <v/>
      </c>
      <c r="AR114" s="437" t="str">
        <f>IF(AR113="","",VLOOKUP(AR113,勤務形態一覧表_シフト記号表!$C$6:$L$47,10,FALSE))</f>
        <v/>
      </c>
      <c r="AS114" s="437" t="str">
        <f>IF(AS113="","",VLOOKUP(AS113,勤務形態一覧表_シフト記号表!$C$6:$L$47,10,FALSE))</f>
        <v/>
      </c>
      <c r="AT114" s="437" t="str">
        <f>IF(AT113="","",VLOOKUP(AT113,勤務形態一覧表_シフト記号表!$C$6:$L$47,10,FALSE))</f>
        <v/>
      </c>
      <c r="AU114" s="438" t="str">
        <f>IF(AU113="","",VLOOKUP(AU113,勤務形態一覧表_シフト記号表!$C$6:$L$47,10,FALSE))</f>
        <v/>
      </c>
      <c r="AV114" s="436" t="str">
        <f>IF(AV113="","",VLOOKUP(AV113,勤務形態一覧表_シフト記号表!$C$6:$L$47,10,FALSE))</f>
        <v/>
      </c>
      <c r="AW114" s="437" t="str">
        <f>IF(AW113="","",VLOOKUP(AW113,勤務形態一覧表_シフト記号表!$C$6:$L$47,10,FALSE))</f>
        <v/>
      </c>
      <c r="AX114" s="437" t="str">
        <f>IF(AX113="","",VLOOKUP(AX113,勤務形態一覧表_シフト記号表!$C$6:$L$47,10,FALSE))</f>
        <v/>
      </c>
      <c r="AY114" s="437" t="str">
        <f>IF(AY113="","",VLOOKUP(AY113,勤務形態一覧表_シフト記号表!$C$6:$L$47,10,FALSE))</f>
        <v/>
      </c>
      <c r="AZ114" s="437" t="str">
        <f>IF(AZ113="","",VLOOKUP(AZ113,勤務形態一覧表_シフト記号表!$C$6:$L$47,10,FALSE))</f>
        <v/>
      </c>
      <c r="BA114" s="437" t="str">
        <f>IF(BA113="","",VLOOKUP(BA113,勤務形態一覧表_シフト記号表!$C$6:$L$47,10,FALSE))</f>
        <v/>
      </c>
      <c r="BB114" s="438" t="str">
        <f>IF(BB113="","",VLOOKUP(BB113,勤務形態一覧表_シフト記号表!$C$6:$L$47,10,FALSE))</f>
        <v/>
      </c>
      <c r="BC114" s="436" t="str">
        <f>IF(BC113="","",VLOOKUP(BC113,勤務形態一覧表_シフト記号表!$C$6:$L$47,10,FALSE))</f>
        <v/>
      </c>
      <c r="BD114" s="437" t="str">
        <f>IF(BD113="","",VLOOKUP(BD113,勤務形態一覧表_シフト記号表!$C$6:$L$47,10,FALSE))</f>
        <v/>
      </c>
      <c r="BE114" s="437" t="str">
        <f>IF(BE113="","",VLOOKUP(BE113,勤務形態一覧表_シフト記号表!$C$6:$L$47,10,FALSE))</f>
        <v/>
      </c>
      <c r="BF114" s="1194">
        <f>IF($BI$3="４週",SUM(AA114:BB114),IF($BI$3="暦月",SUM(AA114:BE114),""))</f>
        <v>0</v>
      </c>
      <c r="BG114" s="1195"/>
      <c r="BH114" s="1196">
        <f>IF($BI$3="４週",BF114/4,IF($BI$3="暦月",(BF114/($BI$8/7)),""))</f>
        <v>0</v>
      </c>
      <c r="BI114" s="1195"/>
      <c r="BJ114" s="1191"/>
      <c r="BK114" s="1192"/>
      <c r="BL114" s="1192"/>
      <c r="BM114" s="1192"/>
      <c r="BN114" s="1193"/>
    </row>
    <row r="115" spans="2:66" ht="20.25" customHeight="1" x14ac:dyDescent="0.15">
      <c r="B115" s="1169">
        <f>B113+1</f>
        <v>50</v>
      </c>
      <c r="C115" s="1171"/>
      <c r="D115" s="1173"/>
      <c r="E115" s="1174"/>
      <c r="F115" s="1175"/>
      <c r="G115" s="1179"/>
      <c r="H115" s="1180"/>
      <c r="I115" s="431"/>
      <c r="J115" s="432"/>
      <c r="K115" s="431"/>
      <c r="L115" s="432"/>
      <c r="M115" s="1183"/>
      <c r="N115" s="1184"/>
      <c r="O115" s="1187"/>
      <c r="P115" s="1188"/>
      <c r="Q115" s="1188"/>
      <c r="R115" s="1180"/>
      <c r="S115" s="1148"/>
      <c r="T115" s="1149"/>
      <c r="U115" s="1149"/>
      <c r="V115" s="1149"/>
      <c r="W115" s="1150"/>
      <c r="X115" s="451" t="s">
        <v>975</v>
      </c>
      <c r="Y115" s="452"/>
      <c r="Z115" s="453"/>
      <c r="AA115" s="444"/>
      <c r="AB115" s="445"/>
      <c r="AC115" s="445"/>
      <c r="AD115" s="445"/>
      <c r="AE115" s="445"/>
      <c r="AF115" s="445"/>
      <c r="AG115" s="446"/>
      <c r="AH115" s="444"/>
      <c r="AI115" s="445"/>
      <c r="AJ115" s="445"/>
      <c r="AK115" s="445"/>
      <c r="AL115" s="445"/>
      <c r="AM115" s="445"/>
      <c r="AN115" s="446"/>
      <c r="AO115" s="444"/>
      <c r="AP115" s="445"/>
      <c r="AQ115" s="445"/>
      <c r="AR115" s="445"/>
      <c r="AS115" s="445"/>
      <c r="AT115" s="445"/>
      <c r="AU115" s="446"/>
      <c r="AV115" s="444"/>
      <c r="AW115" s="445"/>
      <c r="AX115" s="445"/>
      <c r="AY115" s="445"/>
      <c r="AZ115" s="445"/>
      <c r="BA115" s="445"/>
      <c r="BB115" s="446"/>
      <c r="BC115" s="444"/>
      <c r="BD115" s="445"/>
      <c r="BE115" s="447"/>
      <c r="BF115" s="1154"/>
      <c r="BG115" s="1155"/>
      <c r="BH115" s="1156"/>
      <c r="BI115" s="1157"/>
      <c r="BJ115" s="1158"/>
      <c r="BK115" s="1159"/>
      <c r="BL115" s="1159"/>
      <c r="BM115" s="1159"/>
      <c r="BN115" s="1160"/>
    </row>
    <row r="116" spans="2:66" ht="20.25" customHeight="1" x14ac:dyDescent="0.15">
      <c r="B116" s="1197"/>
      <c r="C116" s="1198"/>
      <c r="D116" s="1199"/>
      <c r="E116" s="1174"/>
      <c r="F116" s="1175"/>
      <c r="G116" s="1200"/>
      <c r="H116" s="1201"/>
      <c r="I116" s="454"/>
      <c r="J116" s="455">
        <f>G115</f>
        <v>0</v>
      </c>
      <c r="K116" s="454"/>
      <c r="L116" s="455">
        <f>M115</f>
        <v>0</v>
      </c>
      <c r="M116" s="1202"/>
      <c r="N116" s="1203"/>
      <c r="O116" s="1204"/>
      <c r="P116" s="1205"/>
      <c r="Q116" s="1205"/>
      <c r="R116" s="1201"/>
      <c r="S116" s="1148"/>
      <c r="T116" s="1149"/>
      <c r="U116" s="1149"/>
      <c r="V116" s="1149"/>
      <c r="W116" s="1150"/>
      <c r="X116" s="448" t="s">
        <v>976</v>
      </c>
      <c r="Y116" s="449"/>
      <c r="Z116" s="450"/>
      <c r="AA116" s="436" t="str">
        <f>IF(AA115="","",VLOOKUP(AA115,勤務形態一覧表_シフト記号表!$C$6:$L$47,10,FALSE))</f>
        <v/>
      </c>
      <c r="AB116" s="437" t="str">
        <f>IF(AB115="","",VLOOKUP(AB115,勤務形態一覧表_シフト記号表!$C$6:$L$47,10,FALSE))</f>
        <v/>
      </c>
      <c r="AC116" s="437" t="str">
        <f>IF(AC115="","",VLOOKUP(AC115,勤務形態一覧表_シフト記号表!$C$6:$L$47,10,FALSE))</f>
        <v/>
      </c>
      <c r="AD116" s="437" t="str">
        <f>IF(AD115="","",VLOOKUP(AD115,勤務形態一覧表_シフト記号表!$C$6:$L$47,10,FALSE))</f>
        <v/>
      </c>
      <c r="AE116" s="437" t="str">
        <f>IF(AE115="","",VLOOKUP(AE115,勤務形態一覧表_シフト記号表!$C$6:$L$47,10,FALSE))</f>
        <v/>
      </c>
      <c r="AF116" s="437" t="str">
        <f>IF(AF115="","",VLOOKUP(AF115,勤務形態一覧表_シフト記号表!$C$6:$L$47,10,FALSE))</f>
        <v/>
      </c>
      <c r="AG116" s="438" t="str">
        <f>IF(AG115="","",VLOOKUP(AG115,勤務形態一覧表_シフト記号表!$C$6:$L$47,10,FALSE))</f>
        <v/>
      </c>
      <c r="AH116" s="436" t="str">
        <f>IF(AH115="","",VLOOKUP(AH115,勤務形態一覧表_シフト記号表!$C$6:$L$47,10,FALSE))</f>
        <v/>
      </c>
      <c r="AI116" s="437" t="str">
        <f>IF(AI115="","",VLOOKUP(AI115,勤務形態一覧表_シフト記号表!$C$6:$L$47,10,FALSE))</f>
        <v/>
      </c>
      <c r="AJ116" s="437" t="str">
        <f>IF(AJ115="","",VLOOKUP(AJ115,勤務形態一覧表_シフト記号表!$C$6:$L$47,10,FALSE))</f>
        <v/>
      </c>
      <c r="AK116" s="437" t="str">
        <f>IF(AK115="","",VLOOKUP(AK115,勤務形態一覧表_シフト記号表!$C$6:$L$47,10,FALSE))</f>
        <v/>
      </c>
      <c r="AL116" s="437" t="str">
        <f>IF(AL115="","",VLOOKUP(AL115,勤務形態一覧表_シフト記号表!$C$6:$L$47,10,FALSE))</f>
        <v/>
      </c>
      <c r="AM116" s="437" t="str">
        <f>IF(AM115="","",VLOOKUP(AM115,勤務形態一覧表_シフト記号表!$C$6:$L$47,10,FALSE))</f>
        <v/>
      </c>
      <c r="AN116" s="438" t="str">
        <f>IF(AN115="","",VLOOKUP(AN115,勤務形態一覧表_シフト記号表!$C$6:$L$47,10,FALSE))</f>
        <v/>
      </c>
      <c r="AO116" s="436" t="str">
        <f>IF(AO115="","",VLOOKUP(AO115,勤務形態一覧表_シフト記号表!$C$6:$L$47,10,FALSE))</f>
        <v/>
      </c>
      <c r="AP116" s="437" t="str">
        <f>IF(AP115="","",VLOOKUP(AP115,勤務形態一覧表_シフト記号表!$C$6:$L$47,10,FALSE))</f>
        <v/>
      </c>
      <c r="AQ116" s="437" t="str">
        <f>IF(AQ115="","",VLOOKUP(AQ115,勤務形態一覧表_シフト記号表!$C$6:$L$47,10,FALSE))</f>
        <v/>
      </c>
      <c r="AR116" s="437" t="str">
        <f>IF(AR115="","",VLOOKUP(AR115,勤務形態一覧表_シフト記号表!$C$6:$L$47,10,FALSE))</f>
        <v/>
      </c>
      <c r="AS116" s="437" t="str">
        <f>IF(AS115="","",VLOOKUP(AS115,勤務形態一覧表_シフト記号表!$C$6:$L$47,10,FALSE))</f>
        <v/>
      </c>
      <c r="AT116" s="437" t="str">
        <f>IF(AT115="","",VLOOKUP(AT115,勤務形態一覧表_シフト記号表!$C$6:$L$47,10,FALSE))</f>
        <v/>
      </c>
      <c r="AU116" s="438" t="str">
        <f>IF(AU115="","",VLOOKUP(AU115,勤務形態一覧表_シフト記号表!$C$6:$L$47,10,FALSE))</f>
        <v/>
      </c>
      <c r="AV116" s="436" t="str">
        <f>IF(AV115="","",VLOOKUP(AV115,勤務形態一覧表_シフト記号表!$C$6:$L$47,10,FALSE))</f>
        <v/>
      </c>
      <c r="AW116" s="437" t="str">
        <f>IF(AW115="","",VLOOKUP(AW115,勤務形態一覧表_シフト記号表!$C$6:$L$47,10,FALSE))</f>
        <v/>
      </c>
      <c r="AX116" s="437" t="str">
        <f>IF(AX115="","",VLOOKUP(AX115,勤務形態一覧表_シフト記号表!$C$6:$L$47,10,FALSE))</f>
        <v/>
      </c>
      <c r="AY116" s="437" t="str">
        <f>IF(AY115="","",VLOOKUP(AY115,勤務形態一覧表_シフト記号表!$C$6:$L$47,10,FALSE))</f>
        <v/>
      </c>
      <c r="AZ116" s="437" t="str">
        <f>IF(AZ115="","",VLOOKUP(AZ115,勤務形態一覧表_シフト記号表!$C$6:$L$47,10,FALSE))</f>
        <v/>
      </c>
      <c r="BA116" s="437" t="str">
        <f>IF(BA115="","",VLOOKUP(BA115,勤務形態一覧表_シフト記号表!$C$6:$L$47,10,FALSE))</f>
        <v/>
      </c>
      <c r="BB116" s="438" t="str">
        <f>IF(BB115="","",VLOOKUP(BB115,勤務形態一覧表_シフト記号表!$C$6:$L$47,10,FALSE))</f>
        <v/>
      </c>
      <c r="BC116" s="436" t="str">
        <f>IF(BC115="","",VLOOKUP(BC115,勤務形態一覧表_シフト記号表!$C$6:$L$47,10,FALSE))</f>
        <v/>
      </c>
      <c r="BD116" s="437" t="str">
        <f>IF(BD115="","",VLOOKUP(BD115,勤務形態一覧表_シフト記号表!$C$6:$L$47,10,FALSE))</f>
        <v/>
      </c>
      <c r="BE116" s="437" t="str">
        <f>IF(BE115="","",VLOOKUP(BE115,勤務形態一覧表_シフト記号表!$C$6:$L$47,10,FALSE))</f>
        <v/>
      </c>
      <c r="BF116" s="1194">
        <f>IF($BI$3="４週",SUM(AA116:BB116),IF($BI$3="暦月",SUM(AA116:BE116),""))</f>
        <v>0</v>
      </c>
      <c r="BG116" s="1195"/>
      <c r="BH116" s="1196">
        <f>IF($BI$3="４週",BF116/4,IF($BI$3="暦月",(BF116/($BI$8/7)),""))</f>
        <v>0</v>
      </c>
      <c r="BI116" s="1195"/>
      <c r="BJ116" s="1191"/>
      <c r="BK116" s="1192"/>
      <c r="BL116" s="1192"/>
      <c r="BM116" s="1192"/>
      <c r="BN116" s="1193"/>
    </row>
    <row r="117" spans="2:66" ht="20.25" customHeight="1" x14ac:dyDescent="0.15">
      <c r="B117" s="1169">
        <f>B115+1</f>
        <v>51</v>
      </c>
      <c r="C117" s="1171"/>
      <c r="D117" s="1173"/>
      <c r="E117" s="1174"/>
      <c r="F117" s="1175"/>
      <c r="G117" s="1179"/>
      <c r="H117" s="1180"/>
      <c r="I117" s="431"/>
      <c r="J117" s="432"/>
      <c r="K117" s="431"/>
      <c r="L117" s="432"/>
      <c r="M117" s="1183"/>
      <c r="N117" s="1184"/>
      <c r="O117" s="1187"/>
      <c r="P117" s="1188"/>
      <c r="Q117" s="1188"/>
      <c r="R117" s="1180"/>
      <c r="S117" s="1148"/>
      <c r="T117" s="1149"/>
      <c r="U117" s="1149"/>
      <c r="V117" s="1149"/>
      <c r="W117" s="1150"/>
      <c r="X117" s="451" t="s">
        <v>975</v>
      </c>
      <c r="Y117" s="452"/>
      <c r="Z117" s="453"/>
      <c r="AA117" s="444"/>
      <c r="AB117" s="445"/>
      <c r="AC117" s="445"/>
      <c r="AD117" s="445"/>
      <c r="AE117" s="445"/>
      <c r="AF117" s="445"/>
      <c r="AG117" s="446"/>
      <c r="AH117" s="444"/>
      <c r="AI117" s="445"/>
      <c r="AJ117" s="445"/>
      <c r="AK117" s="445"/>
      <c r="AL117" s="445"/>
      <c r="AM117" s="445"/>
      <c r="AN117" s="446"/>
      <c r="AO117" s="444"/>
      <c r="AP117" s="445"/>
      <c r="AQ117" s="445"/>
      <c r="AR117" s="445"/>
      <c r="AS117" s="445"/>
      <c r="AT117" s="445"/>
      <c r="AU117" s="446"/>
      <c r="AV117" s="444"/>
      <c r="AW117" s="445"/>
      <c r="AX117" s="445"/>
      <c r="AY117" s="445"/>
      <c r="AZ117" s="445"/>
      <c r="BA117" s="445"/>
      <c r="BB117" s="446"/>
      <c r="BC117" s="444"/>
      <c r="BD117" s="445"/>
      <c r="BE117" s="447"/>
      <c r="BF117" s="1154"/>
      <c r="BG117" s="1155"/>
      <c r="BH117" s="1156"/>
      <c r="BI117" s="1157"/>
      <c r="BJ117" s="1158"/>
      <c r="BK117" s="1159"/>
      <c r="BL117" s="1159"/>
      <c r="BM117" s="1159"/>
      <c r="BN117" s="1160"/>
    </row>
    <row r="118" spans="2:66" ht="20.25" customHeight="1" x14ac:dyDescent="0.15">
      <c r="B118" s="1197"/>
      <c r="C118" s="1198"/>
      <c r="D118" s="1199"/>
      <c r="E118" s="1174"/>
      <c r="F118" s="1175"/>
      <c r="G118" s="1200"/>
      <c r="H118" s="1201"/>
      <c r="I118" s="454"/>
      <c r="J118" s="455">
        <f>G117</f>
        <v>0</v>
      </c>
      <c r="K118" s="454"/>
      <c r="L118" s="455">
        <f>M117</f>
        <v>0</v>
      </c>
      <c r="M118" s="1202"/>
      <c r="N118" s="1203"/>
      <c r="O118" s="1204"/>
      <c r="P118" s="1205"/>
      <c r="Q118" s="1205"/>
      <c r="R118" s="1201"/>
      <c r="S118" s="1148"/>
      <c r="T118" s="1149"/>
      <c r="U118" s="1149"/>
      <c r="V118" s="1149"/>
      <c r="W118" s="1150"/>
      <c r="X118" s="448" t="s">
        <v>976</v>
      </c>
      <c r="Y118" s="449"/>
      <c r="Z118" s="450"/>
      <c r="AA118" s="436" t="str">
        <f>IF(AA117="","",VLOOKUP(AA117,勤務形態一覧表_シフト記号表!$C$6:$L$47,10,FALSE))</f>
        <v/>
      </c>
      <c r="AB118" s="437" t="str">
        <f>IF(AB117="","",VLOOKUP(AB117,勤務形態一覧表_シフト記号表!$C$6:$L$47,10,FALSE))</f>
        <v/>
      </c>
      <c r="AC118" s="437" t="str">
        <f>IF(AC117="","",VLOOKUP(AC117,勤務形態一覧表_シフト記号表!$C$6:$L$47,10,FALSE))</f>
        <v/>
      </c>
      <c r="AD118" s="437" t="str">
        <f>IF(AD117="","",VLOOKUP(AD117,勤務形態一覧表_シフト記号表!$C$6:$L$47,10,FALSE))</f>
        <v/>
      </c>
      <c r="AE118" s="437" t="str">
        <f>IF(AE117="","",VLOOKUP(AE117,勤務形態一覧表_シフト記号表!$C$6:$L$47,10,FALSE))</f>
        <v/>
      </c>
      <c r="AF118" s="437" t="str">
        <f>IF(AF117="","",VLOOKUP(AF117,勤務形態一覧表_シフト記号表!$C$6:$L$47,10,FALSE))</f>
        <v/>
      </c>
      <c r="AG118" s="438" t="str">
        <f>IF(AG117="","",VLOOKUP(AG117,勤務形態一覧表_シフト記号表!$C$6:$L$47,10,FALSE))</f>
        <v/>
      </c>
      <c r="AH118" s="436" t="str">
        <f>IF(AH117="","",VLOOKUP(AH117,勤務形態一覧表_シフト記号表!$C$6:$L$47,10,FALSE))</f>
        <v/>
      </c>
      <c r="AI118" s="437" t="str">
        <f>IF(AI117="","",VLOOKUP(AI117,勤務形態一覧表_シフト記号表!$C$6:$L$47,10,FALSE))</f>
        <v/>
      </c>
      <c r="AJ118" s="437" t="str">
        <f>IF(AJ117="","",VLOOKUP(AJ117,勤務形態一覧表_シフト記号表!$C$6:$L$47,10,FALSE))</f>
        <v/>
      </c>
      <c r="AK118" s="437" t="str">
        <f>IF(AK117="","",VLOOKUP(AK117,勤務形態一覧表_シフト記号表!$C$6:$L$47,10,FALSE))</f>
        <v/>
      </c>
      <c r="AL118" s="437" t="str">
        <f>IF(AL117="","",VLOOKUP(AL117,勤務形態一覧表_シフト記号表!$C$6:$L$47,10,FALSE))</f>
        <v/>
      </c>
      <c r="AM118" s="437" t="str">
        <f>IF(AM117="","",VLOOKUP(AM117,勤務形態一覧表_シフト記号表!$C$6:$L$47,10,FALSE))</f>
        <v/>
      </c>
      <c r="AN118" s="438" t="str">
        <f>IF(AN117="","",VLOOKUP(AN117,勤務形態一覧表_シフト記号表!$C$6:$L$47,10,FALSE))</f>
        <v/>
      </c>
      <c r="AO118" s="436" t="str">
        <f>IF(AO117="","",VLOOKUP(AO117,勤務形態一覧表_シフト記号表!$C$6:$L$47,10,FALSE))</f>
        <v/>
      </c>
      <c r="AP118" s="437" t="str">
        <f>IF(AP117="","",VLOOKUP(AP117,勤務形態一覧表_シフト記号表!$C$6:$L$47,10,FALSE))</f>
        <v/>
      </c>
      <c r="AQ118" s="437" t="str">
        <f>IF(AQ117="","",VLOOKUP(AQ117,勤務形態一覧表_シフト記号表!$C$6:$L$47,10,FALSE))</f>
        <v/>
      </c>
      <c r="AR118" s="437" t="str">
        <f>IF(AR117="","",VLOOKUP(AR117,勤務形態一覧表_シフト記号表!$C$6:$L$47,10,FALSE))</f>
        <v/>
      </c>
      <c r="AS118" s="437" t="str">
        <f>IF(AS117="","",VLOOKUP(AS117,勤務形態一覧表_シフト記号表!$C$6:$L$47,10,FALSE))</f>
        <v/>
      </c>
      <c r="AT118" s="437" t="str">
        <f>IF(AT117="","",VLOOKUP(AT117,勤務形態一覧表_シフト記号表!$C$6:$L$47,10,FALSE))</f>
        <v/>
      </c>
      <c r="AU118" s="438" t="str">
        <f>IF(AU117="","",VLOOKUP(AU117,勤務形態一覧表_シフト記号表!$C$6:$L$47,10,FALSE))</f>
        <v/>
      </c>
      <c r="AV118" s="436" t="str">
        <f>IF(AV117="","",VLOOKUP(AV117,勤務形態一覧表_シフト記号表!$C$6:$L$47,10,FALSE))</f>
        <v/>
      </c>
      <c r="AW118" s="437" t="str">
        <f>IF(AW117="","",VLOOKUP(AW117,勤務形態一覧表_シフト記号表!$C$6:$L$47,10,FALSE))</f>
        <v/>
      </c>
      <c r="AX118" s="437" t="str">
        <f>IF(AX117="","",VLOOKUP(AX117,勤務形態一覧表_シフト記号表!$C$6:$L$47,10,FALSE))</f>
        <v/>
      </c>
      <c r="AY118" s="437" t="str">
        <f>IF(AY117="","",VLOOKUP(AY117,勤務形態一覧表_シフト記号表!$C$6:$L$47,10,FALSE))</f>
        <v/>
      </c>
      <c r="AZ118" s="437" t="str">
        <f>IF(AZ117="","",VLOOKUP(AZ117,勤務形態一覧表_シフト記号表!$C$6:$L$47,10,FALSE))</f>
        <v/>
      </c>
      <c r="BA118" s="437" t="str">
        <f>IF(BA117="","",VLOOKUP(BA117,勤務形態一覧表_シフト記号表!$C$6:$L$47,10,FALSE))</f>
        <v/>
      </c>
      <c r="BB118" s="438" t="str">
        <f>IF(BB117="","",VLOOKUP(BB117,勤務形態一覧表_シフト記号表!$C$6:$L$47,10,FALSE))</f>
        <v/>
      </c>
      <c r="BC118" s="436" t="str">
        <f>IF(BC117="","",VLOOKUP(BC117,勤務形態一覧表_シフト記号表!$C$6:$L$47,10,FALSE))</f>
        <v/>
      </c>
      <c r="BD118" s="437" t="str">
        <f>IF(BD117="","",VLOOKUP(BD117,勤務形態一覧表_シフト記号表!$C$6:$L$47,10,FALSE))</f>
        <v/>
      </c>
      <c r="BE118" s="437" t="str">
        <f>IF(BE117="","",VLOOKUP(BE117,勤務形態一覧表_シフト記号表!$C$6:$L$47,10,FALSE))</f>
        <v/>
      </c>
      <c r="BF118" s="1194">
        <f>IF($BI$3="４週",SUM(AA118:BB118),IF($BI$3="暦月",SUM(AA118:BE118),""))</f>
        <v>0</v>
      </c>
      <c r="BG118" s="1195"/>
      <c r="BH118" s="1196">
        <f>IF($BI$3="４週",BF118/4,IF($BI$3="暦月",(BF118/($BI$8/7)),""))</f>
        <v>0</v>
      </c>
      <c r="BI118" s="1195"/>
      <c r="BJ118" s="1191"/>
      <c r="BK118" s="1192"/>
      <c r="BL118" s="1192"/>
      <c r="BM118" s="1192"/>
      <c r="BN118" s="1193"/>
    </row>
    <row r="119" spans="2:66" ht="20.25" customHeight="1" x14ac:dyDescent="0.15">
      <c r="B119" s="1169">
        <f>B117+1</f>
        <v>52</v>
      </c>
      <c r="C119" s="1171"/>
      <c r="D119" s="1173"/>
      <c r="E119" s="1174"/>
      <c r="F119" s="1175"/>
      <c r="G119" s="1179"/>
      <c r="H119" s="1180"/>
      <c r="I119" s="431"/>
      <c r="J119" s="432"/>
      <c r="K119" s="431"/>
      <c r="L119" s="432"/>
      <c r="M119" s="1183"/>
      <c r="N119" s="1184"/>
      <c r="O119" s="1187"/>
      <c r="P119" s="1188"/>
      <c r="Q119" s="1188"/>
      <c r="R119" s="1180"/>
      <c r="S119" s="1148"/>
      <c r="T119" s="1149"/>
      <c r="U119" s="1149"/>
      <c r="V119" s="1149"/>
      <c r="W119" s="1150"/>
      <c r="X119" s="451" t="s">
        <v>975</v>
      </c>
      <c r="Y119" s="452"/>
      <c r="Z119" s="453"/>
      <c r="AA119" s="444"/>
      <c r="AB119" s="445"/>
      <c r="AC119" s="445"/>
      <c r="AD119" s="445"/>
      <c r="AE119" s="445"/>
      <c r="AF119" s="445"/>
      <c r="AG119" s="446"/>
      <c r="AH119" s="444"/>
      <c r="AI119" s="445"/>
      <c r="AJ119" s="445"/>
      <c r="AK119" s="445"/>
      <c r="AL119" s="445"/>
      <c r="AM119" s="445"/>
      <c r="AN119" s="446"/>
      <c r="AO119" s="444"/>
      <c r="AP119" s="445"/>
      <c r="AQ119" s="445"/>
      <c r="AR119" s="445"/>
      <c r="AS119" s="445"/>
      <c r="AT119" s="445"/>
      <c r="AU119" s="446"/>
      <c r="AV119" s="444"/>
      <c r="AW119" s="445"/>
      <c r="AX119" s="445"/>
      <c r="AY119" s="445"/>
      <c r="AZ119" s="445"/>
      <c r="BA119" s="445"/>
      <c r="BB119" s="446"/>
      <c r="BC119" s="444"/>
      <c r="BD119" s="445"/>
      <c r="BE119" s="447"/>
      <c r="BF119" s="1154"/>
      <c r="BG119" s="1155"/>
      <c r="BH119" s="1156"/>
      <c r="BI119" s="1157"/>
      <c r="BJ119" s="1158"/>
      <c r="BK119" s="1159"/>
      <c r="BL119" s="1159"/>
      <c r="BM119" s="1159"/>
      <c r="BN119" s="1160"/>
    </row>
    <row r="120" spans="2:66" ht="20.25" customHeight="1" x14ac:dyDescent="0.15">
      <c r="B120" s="1197"/>
      <c r="C120" s="1198"/>
      <c r="D120" s="1199"/>
      <c r="E120" s="1174"/>
      <c r="F120" s="1175"/>
      <c r="G120" s="1200"/>
      <c r="H120" s="1201"/>
      <c r="I120" s="454"/>
      <c r="J120" s="455">
        <f>G119</f>
        <v>0</v>
      </c>
      <c r="K120" s="454"/>
      <c r="L120" s="455">
        <f>M119</f>
        <v>0</v>
      </c>
      <c r="M120" s="1202"/>
      <c r="N120" s="1203"/>
      <c r="O120" s="1204"/>
      <c r="P120" s="1205"/>
      <c r="Q120" s="1205"/>
      <c r="R120" s="1201"/>
      <c r="S120" s="1148"/>
      <c r="T120" s="1149"/>
      <c r="U120" s="1149"/>
      <c r="V120" s="1149"/>
      <c r="W120" s="1150"/>
      <c r="X120" s="448" t="s">
        <v>976</v>
      </c>
      <c r="Y120" s="449"/>
      <c r="Z120" s="450"/>
      <c r="AA120" s="436" t="str">
        <f>IF(AA119="","",VLOOKUP(AA119,勤務形態一覧表_シフト記号表!$C$6:$L$47,10,FALSE))</f>
        <v/>
      </c>
      <c r="AB120" s="437" t="str">
        <f>IF(AB119="","",VLOOKUP(AB119,勤務形態一覧表_シフト記号表!$C$6:$L$47,10,FALSE))</f>
        <v/>
      </c>
      <c r="AC120" s="437" t="str">
        <f>IF(AC119="","",VLOOKUP(AC119,勤務形態一覧表_シフト記号表!$C$6:$L$47,10,FALSE))</f>
        <v/>
      </c>
      <c r="AD120" s="437" t="str">
        <f>IF(AD119="","",VLOOKUP(AD119,勤務形態一覧表_シフト記号表!$C$6:$L$47,10,FALSE))</f>
        <v/>
      </c>
      <c r="AE120" s="437" t="str">
        <f>IF(AE119="","",VLOOKUP(AE119,勤務形態一覧表_シフト記号表!$C$6:$L$47,10,FALSE))</f>
        <v/>
      </c>
      <c r="AF120" s="437" t="str">
        <f>IF(AF119="","",VLOOKUP(AF119,勤務形態一覧表_シフト記号表!$C$6:$L$47,10,FALSE))</f>
        <v/>
      </c>
      <c r="AG120" s="438" t="str">
        <f>IF(AG119="","",VLOOKUP(AG119,勤務形態一覧表_シフト記号表!$C$6:$L$47,10,FALSE))</f>
        <v/>
      </c>
      <c r="AH120" s="436" t="str">
        <f>IF(AH119="","",VLOOKUP(AH119,勤務形態一覧表_シフト記号表!$C$6:$L$47,10,FALSE))</f>
        <v/>
      </c>
      <c r="AI120" s="437" t="str">
        <f>IF(AI119="","",VLOOKUP(AI119,勤務形態一覧表_シフト記号表!$C$6:$L$47,10,FALSE))</f>
        <v/>
      </c>
      <c r="AJ120" s="437" t="str">
        <f>IF(AJ119="","",VLOOKUP(AJ119,勤務形態一覧表_シフト記号表!$C$6:$L$47,10,FALSE))</f>
        <v/>
      </c>
      <c r="AK120" s="437" t="str">
        <f>IF(AK119="","",VLOOKUP(AK119,勤務形態一覧表_シフト記号表!$C$6:$L$47,10,FALSE))</f>
        <v/>
      </c>
      <c r="AL120" s="437" t="str">
        <f>IF(AL119="","",VLOOKUP(AL119,勤務形態一覧表_シフト記号表!$C$6:$L$47,10,FALSE))</f>
        <v/>
      </c>
      <c r="AM120" s="437" t="str">
        <f>IF(AM119="","",VLOOKUP(AM119,勤務形態一覧表_シフト記号表!$C$6:$L$47,10,FALSE))</f>
        <v/>
      </c>
      <c r="AN120" s="438" t="str">
        <f>IF(AN119="","",VLOOKUP(AN119,勤務形態一覧表_シフト記号表!$C$6:$L$47,10,FALSE))</f>
        <v/>
      </c>
      <c r="AO120" s="436" t="str">
        <f>IF(AO119="","",VLOOKUP(AO119,勤務形態一覧表_シフト記号表!$C$6:$L$47,10,FALSE))</f>
        <v/>
      </c>
      <c r="AP120" s="437" t="str">
        <f>IF(AP119="","",VLOOKUP(AP119,勤務形態一覧表_シフト記号表!$C$6:$L$47,10,FALSE))</f>
        <v/>
      </c>
      <c r="AQ120" s="437" t="str">
        <f>IF(AQ119="","",VLOOKUP(AQ119,勤務形態一覧表_シフト記号表!$C$6:$L$47,10,FALSE))</f>
        <v/>
      </c>
      <c r="AR120" s="437" t="str">
        <f>IF(AR119="","",VLOOKUP(AR119,勤務形態一覧表_シフト記号表!$C$6:$L$47,10,FALSE))</f>
        <v/>
      </c>
      <c r="AS120" s="437" t="str">
        <f>IF(AS119="","",VLOOKUP(AS119,勤務形態一覧表_シフト記号表!$C$6:$L$47,10,FALSE))</f>
        <v/>
      </c>
      <c r="AT120" s="437" t="str">
        <f>IF(AT119="","",VLOOKUP(AT119,勤務形態一覧表_シフト記号表!$C$6:$L$47,10,FALSE))</f>
        <v/>
      </c>
      <c r="AU120" s="438" t="str">
        <f>IF(AU119="","",VLOOKUP(AU119,勤務形態一覧表_シフト記号表!$C$6:$L$47,10,FALSE))</f>
        <v/>
      </c>
      <c r="AV120" s="436" t="str">
        <f>IF(AV119="","",VLOOKUP(AV119,勤務形態一覧表_シフト記号表!$C$6:$L$47,10,FALSE))</f>
        <v/>
      </c>
      <c r="AW120" s="437" t="str">
        <f>IF(AW119="","",VLOOKUP(AW119,勤務形態一覧表_シフト記号表!$C$6:$L$47,10,FALSE))</f>
        <v/>
      </c>
      <c r="AX120" s="437" t="str">
        <f>IF(AX119="","",VLOOKUP(AX119,勤務形態一覧表_シフト記号表!$C$6:$L$47,10,FALSE))</f>
        <v/>
      </c>
      <c r="AY120" s="437" t="str">
        <f>IF(AY119="","",VLOOKUP(AY119,勤務形態一覧表_シフト記号表!$C$6:$L$47,10,FALSE))</f>
        <v/>
      </c>
      <c r="AZ120" s="437" t="str">
        <f>IF(AZ119="","",VLOOKUP(AZ119,勤務形態一覧表_シフト記号表!$C$6:$L$47,10,FALSE))</f>
        <v/>
      </c>
      <c r="BA120" s="437" t="str">
        <f>IF(BA119="","",VLOOKUP(BA119,勤務形態一覧表_シフト記号表!$C$6:$L$47,10,FALSE))</f>
        <v/>
      </c>
      <c r="BB120" s="438" t="str">
        <f>IF(BB119="","",VLOOKUP(BB119,勤務形態一覧表_シフト記号表!$C$6:$L$47,10,FALSE))</f>
        <v/>
      </c>
      <c r="BC120" s="436" t="str">
        <f>IF(BC119="","",VLOOKUP(BC119,勤務形態一覧表_シフト記号表!$C$6:$L$47,10,FALSE))</f>
        <v/>
      </c>
      <c r="BD120" s="437" t="str">
        <f>IF(BD119="","",VLOOKUP(BD119,勤務形態一覧表_シフト記号表!$C$6:$L$47,10,FALSE))</f>
        <v/>
      </c>
      <c r="BE120" s="437" t="str">
        <f>IF(BE119="","",VLOOKUP(BE119,勤務形態一覧表_シフト記号表!$C$6:$L$47,10,FALSE))</f>
        <v/>
      </c>
      <c r="BF120" s="1194">
        <f>IF($BI$3="４週",SUM(AA120:BB120),IF($BI$3="暦月",SUM(AA120:BE120),""))</f>
        <v>0</v>
      </c>
      <c r="BG120" s="1195"/>
      <c r="BH120" s="1196">
        <f>IF($BI$3="４週",BF120/4,IF($BI$3="暦月",(BF120/($BI$8/7)),""))</f>
        <v>0</v>
      </c>
      <c r="BI120" s="1195"/>
      <c r="BJ120" s="1191"/>
      <c r="BK120" s="1192"/>
      <c r="BL120" s="1192"/>
      <c r="BM120" s="1192"/>
      <c r="BN120" s="1193"/>
    </row>
    <row r="121" spans="2:66" ht="20.25" customHeight="1" x14ac:dyDescent="0.15">
      <c r="B121" s="1169">
        <f>B119+1</f>
        <v>53</v>
      </c>
      <c r="C121" s="1171"/>
      <c r="D121" s="1173"/>
      <c r="E121" s="1174"/>
      <c r="F121" s="1175"/>
      <c r="G121" s="1179"/>
      <c r="H121" s="1180"/>
      <c r="I121" s="431"/>
      <c r="J121" s="432"/>
      <c r="K121" s="431"/>
      <c r="L121" s="432"/>
      <c r="M121" s="1183"/>
      <c r="N121" s="1184"/>
      <c r="O121" s="1187"/>
      <c r="P121" s="1188"/>
      <c r="Q121" s="1188"/>
      <c r="R121" s="1180"/>
      <c r="S121" s="1148"/>
      <c r="T121" s="1149"/>
      <c r="U121" s="1149"/>
      <c r="V121" s="1149"/>
      <c r="W121" s="1150"/>
      <c r="X121" s="451" t="s">
        <v>975</v>
      </c>
      <c r="Y121" s="452"/>
      <c r="Z121" s="453"/>
      <c r="AA121" s="444"/>
      <c r="AB121" s="445"/>
      <c r="AC121" s="445"/>
      <c r="AD121" s="445"/>
      <c r="AE121" s="445"/>
      <c r="AF121" s="445"/>
      <c r="AG121" s="446"/>
      <c r="AH121" s="444"/>
      <c r="AI121" s="445"/>
      <c r="AJ121" s="445"/>
      <c r="AK121" s="445"/>
      <c r="AL121" s="445"/>
      <c r="AM121" s="445"/>
      <c r="AN121" s="446"/>
      <c r="AO121" s="444"/>
      <c r="AP121" s="445"/>
      <c r="AQ121" s="445"/>
      <c r="AR121" s="445"/>
      <c r="AS121" s="445"/>
      <c r="AT121" s="445"/>
      <c r="AU121" s="446"/>
      <c r="AV121" s="444"/>
      <c r="AW121" s="445"/>
      <c r="AX121" s="445"/>
      <c r="AY121" s="445"/>
      <c r="AZ121" s="445"/>
      <c r="BA121" s="445"/>
      <c r="BB121" s="446"/>
      <c r="BC121" s="444"/>
      <c r="BD121" s="445"/>
      <c r="BE121" s="447"/>
      <c r="BF121" s="1154"/>
      <c r="BG121" s="1155"/>
      <c r="BH121" s="1156"/>
      <c r="BI121" s="1157"/>
      <c r="BJ121" s="1158"/>
      <c r="BK121" s="1159"/>
      <c r="BL121" s="1159"/>
      <c r="BM121" s="1159"/>
      <c r="BN121" s="1160"/>
    </row>
    <row r="122" spans="2:66" ht="20.25" customHeight="1" x14ac:dyDescent="0.15">
      <c r="B122" s="1197"/>
      <c r="C122" s="1198"/>
      <c r="D122" s="1199"/>
      <c r="E122" s="1174"/>
      <c r="F122" s="1175"/>
      <c r="G122" s="1200"/>
      <c r="H122" s="1201"/>
      <c r="I122" s="454"/>
      <c r="J122" s="455">
        <f>G121</f>
        <v>0</v>
      </c>
      <c r="K122" s="454"/>
      <c r="L122" s="455">
        <f>M121</f>
        <v>0</v>
      </c>
      <c r="M122" s="1202"/>
      <c r="N122" s="1203"/>
      <c r="O122" s="1204"/>
      <c r="P122" s="1205"/>
      <c r="Q122" s="1205"/>
      <c r="R122" s="1201"/>
      <c r="S122" s="1148"/>
      <c r="T122" s="1149"/>
      <c r="U122" s="1149"/>
      <c r="V122" s="1149"/>
      <c r="W122" s="1150"/>
      <c r="X122" s="448" t="s">
        <v>976</v>
      </c>
      <c r="Y122" s="449"/>
      <c r="Z122" s="450"/>
      <c r="AA122" s="436" t="str">
        <f>IF(AA121="","",VLOOKUP(AA121,勤務形態一覧表_シフト記号表!$C$6:$L$47,10,FALSE))</f>
        <v/>
      </c>
      <c r="AB122" s="437" t="str">
        <f>IF(AB121="","",VLOOKUP(AB121,勤務形態一覧表_シフト記号表!$C$6:$L$47,10,FALSE))</f>
        <v/>
      </c>
      <c r="AC122" s="437" t="str">
        <f>IF(AC121="","",VLOOKUP(AC121,勤務形態一覧表_シフト記号表!$C$6:$L$47,10,FALSE))</f>
        <v/>
      </c>
      <c r="AD122" s="437" t="str">
        <f>IF(AD121="","",VLOOKUP(AD121,勤務形態一覧表_シフト記号表!$C$6:$L$47,10,FALSE))</f>
        <v/>
      </c>
      <c r="AE122" s="437" t="str">
        <f>IF(AE121="","",VLOOKUP(AE121,勤務形態一覧表_シフト記号表!$C$6:$L$47,10,FALSE))</f>
        <v/>
      </c>
      <c r="AF122" s="437" t="str">
        <f>IF(AF121="","",VLOOKUP(AF121,勤務形態一覧表_シフト記号表!$C$6:$L$47,10,FALSE))</f>
        <v/>
      </c>
      <c r="AG122" s="438" t="str">
        <f>IF(AG121="","",VLOOKUP(AG121,勤務形態一覧表_シフト記号表!$C$6:$L$47,10,FALSE))</f>
        <v/>
      </c>
      <c r="AH122" s="436" t="str">
        <f>IF(AH121="","",VLOOKUP(AH121,勤務形態一覧表_シフト記号表!$C$6:$L$47,10,FALSE))</f>
        <v/>
      </c>
      <c r="AI122" s="437" t="str">
        <f>IF(AI121="","",VLOOKUP(AI121,勤務形態一覧表_シフト記号表!$C$6:$L$47,10,FALSE))</f>
        <v/>
      </c>
      <c r="AJ122" s="437" t="str">
        <f>IF(AJ121="","",VLOOKUP(AJ121,勤務形態一覧表_シフト記号表!$C$6:$L$47,10,FALSE))</f>
        <v/>
      </c>
      <c r="AK122" s="437" t="str">
        <f>IF(AK121="","",VLOOKUP(AK121,勤務形態一覧表_シフト記号表!$C$6:$L$47,10,FALSE))</f>
        <v/>
      </c>
      <c r="AL122" s="437" t="str">
        <f>IF(AL121="","",VLOOKUP(AL121,勤務形態一覧表_シフト記号表!$C$6:$L$47,10,FALSE))</f>
        <v/>
      </c>
      <c r="AM122" s="437" t="str">
        <f>IF(AM121="","",VLOOKUP(AM121,勤務形態一覧表_シフト記号表!$C$6:$L$47,10,FALSE))</f>
        <v/>
      </c>
      <c r="AN122" s="438" t="str">
        <f>IF(AN121="","",VLOOKUP(AN121,勤務形態一覧表_シフト記号表!$C$6:$L$47,10,FALSE))</f>
        <v/>
      </c>
      <c r="AO122" s="436" t="str">
        <f>IF(AO121="","",VLOOKUP(AO121,勤務形態一覧表_シフト記号表!$C$6:$L$47,10,FALSE))</f>
        <v/>
      </c>
      <c r="AP122" s="437" t="str">
        <f>IF(AP121="","",VLOOKUP(AP121,勤務形態一覧表_シフト記号表!$C$6:$L$47,10,FALSE))</f>
        <v/>
      </c>
      <c r="AQ122" s="437" t="str">
        <f>IF(AQ121="","",VLOOKUP(AQ121,勤務形態一覧表_シフト記号表!$C$6:$L$47,10,FALSE))</f>
        <v/>
      </c>
      <c r="AR122" s="437" t="str">
        <f>IF(AR121="","",VLOOKUP(AR121,勤務形態一覧表_シフト記号表!$C$6:$L$47,10,FALSE))</f>
        <v/>
      </c>
      <c r="AS122" s="437" t="str">
        <f>IF(AS121="","",VLOOKUP(AS121,勤務形態一覧表_シフト記号表!$C$6:$L$47,10,FALSE))</f>
        <v/>
      </c>
      <c r="AT122" s="437" t="str">
        <f>IF(AT121="","",VLOOKUP(AT121,勤務形態一覧表_シフト記号表!$C$6:$L$47,10,FALSE))</f>
        <v/>
      </c>
      <c r="AU122" s="438" t="str">
        <f>IF(AU121="","",VLOOKUP(AU121,勤務形態一覧表_シフト記号表!$C$6:$L$47,10,FALSE))</f>
        <v/>
      </c>
      <c r="AV122" s="436" t="str">
        <f>IF(AV121="","",VLOOKUP(AV121,勤務形態一覧表_シフト記号表!$C$6:$L$47,10,FALSE))</f>
        <v/>
      </c>
      <c r="AW122" s="437" t="str">
        <f>IF(AW121="","",VLOOKUP(AW121,勤務形態一覧表_シフト記号表!$C$6:$L$47,10,FALSE))</f>
        <v/>
      </c>
      <c r="AX122" s="437" t="str">
        <f>IF(AX121="","",VLOOKUP(AX121,勤務形態一覧表_シフト記号表!$C$6:$L$47,10,FALSE))</f>
        <v/>
      </c>
      <c r="AY122" s="437" t="str">
        <f>IF(AY121="","",VLOOKUP(AY121,勤務形態一覧表_シフト記号表!$C$6:$L$47,10,FALSE))</f>
        <v/>
      </c>
      <c r="AZ122" s="437" t="str">
        <f>IF(AZ121="","",VLOOKUP(AZ121,勤務形態一覧表_シフト記号表!$C$6:$L$47,10,FALSE))</f>
        <v/>
      </c>
      <c r="BA122" s="437" t="str">
        <f>IF(BA121="","",VLOOKUP(BA121,勤務形態一覧表_シフト記号表!$C$6:$L$47,10,FALSE))</f>
        <v/>
      </c>
      <c r="BB122" s="438" t="str">
        <f>IF(BB121="","",VLOOKUP(BB121,勤務形態一覧表_シフト記号表!$C$6:$L$47,10,FALSE))</f>
        <v/>
      </c>
      <c r="BC122" s="436" t="str">
        <f>IF(BC121="","",VLOOKUP(BC121,勤務形態一覧表_シフト記号表!$C$6:$L$47,10,FALSE))</f>
        <v/>
      </c>
      <c r="BD122" s="437" t="str">
        <f>IF(BD121="","",VLOOKUP(BD121,勤務形態一覧表_シフト記号表!$C$6:$L$47,10,FALSE))</f>
        <v/>
      </c>
      <c r="BE122" s="437" t="str">
        <f>IF(BE121="","",VLOOKUP(BE121,勤務形態一覧表_シフト記号表!$C$6:$L$47,10,FALSE))</f>
        <v/>
      </c>
      <c r="BF122" s="1194">
        <f>IF($BI$3="４週",SUM(AA122:BB122),IF($BI$3="暦月",SUM(AA122:BE122),""))</f>
        <v>0</v>
      </c>
      <c r="BG122" s="1195"/>
      <c r="BH122" s="1196">
        <f>IF($BI$3="４週",BF122/4,IF($BI$3="暦月",(BF122/($BI$8/7)),""))</f>
        <v>0</v>
      </c>
      <c r="BI122" s="1195"/>
      <c r="BJ122" s="1191"/>
      <c r="BK122" s="1192"/>
      <c r="BL122" s="1192"/>
      <c r="BM122" s="1192"/>
      <c r="BN122" s="1193"/>
    </row>
    <row r="123" spans="2:66" ht="20.25" customHeight="1" x14ac:dyDescent="0.15">
      <c r="B123" s="1169">
        <f>B121+1</f>
        <v>54</v>
      </c>
      <c r="C123" s="1171"/>
      <c r="D123" s="1173"/>
      <c r="E123" s="1174"/>
      <c r="F123" s="1175"/>
      <c r="G123" s="1179"/>
      <c r="H123" s="1180"/>
      <c r="I123" s="431"/>
      <c r="J123" s="432"/>
      <c r="K123" s="431"/>
      <c r="L123" s="432"/>
      <c r="M123" s="1183"/>
      <c r="N123" s="1184"/>
      <c r="O123" s="1187"/>
      <c r="P123" s="1188"/>
      <c r="Q123" s="1188"/>
      <c r="R123" s="1180"/>
      <c r="S123" s="1148"/>
      <c r="T123" s="1149"/>
      <c r="U123" s="1149"/>
      <c r="V123" s="1149"/>
      <c r="W123" s="1150"/>
      <c r="X123" s="451" t="s">
        <v>975</v>
      </c>
      <c r="Y123" s="452"/>
      <c r="Z123" s="453"/>
      <c r="AA123" s="444"/>
      <c r="AB123" s="445"/>
      <c r="AC123" s="445"/>
      <c r="AD123" s="445"/>
      <c r="AE123" s="445"/>
      <c r="AF123" s="445"/>
      <c r="AG123" s="446"/>
      <c r="AH123" s="444"/>
      <c r="AI123" s="445"/>
      <c r="AJ123" s="445"/>
      <c r="AK123" s="445"/>
      <c r="AL123" s="445"/>
      <c r="AM123" s="445"/>
      <c r="AN123" s="446"/>
      <c r="AO123" s="444"/>
      <c r="AP123" s="445"/>
      <c r="AQ123" s="445"/>
      <c r="AR123" s="445"/>
      <c r="AS123" s="445"/>
      <c r="AT123" s="445"/>
      <c r="AU123" s="446"/>
      <c r="AV123" s="444"/>
      <c r="AW123" s="445"/>
      <c r="AX123" s="445"/>
      <c r="AY123" s="445"/>
      <c r="AZ123" s="445"/>
      <c r="BA123" s="445"/>
      <c r="BB123" s="446"/>
      <c r="BC123" s="444"/>
      <c r="BD123" s="445"/>
      <c r="BE123" s="447"/>
      <c r="BF123" s="1154"/>
      <c r="BG123" s="1155"/>
      <c r="BH123" s="1156"/>
      <c r="BI123" s="1157"/>
      <c r="BJ123" s="1158"/>
      <c r="BK123" s="1159"/>
      <c r="BL123" s="1159"/>
      <c r="BM123" s="1159"/>
      <c r="BN123" s="1160"/>
    </row>
    <row r="124" spans="2:66" ht="20.25" customHeight="1" x14ac:dyDescent="0.15">
      <c r="B124" s="1197"/>
      <c r="C124" s="1198"/>
      <c r="D124" s="1199"/>
      <c r="E124" s="1174"/>
      <c r="F124" s="1175"/>
      <c r="G124" s="1200"/>
      <c r="H124" s="1201"/>
      <c r="I124" s="454"/>
      <c r="J124" s="455">
        <f>G123</f>
        <v>0</v>
      </c>
      <c r="K124" s="454"/>
      <c r="L124" s="455">
        <f>M123</f>
        <v>0</v>
      </c>
      <c r="M124" s="1202"/>
      <c r="N124" s="1203"/>
      <c r="O124" s="1204"/>
      <c r="P124" s="1205"/>
      <c r="Q124" s="1205"/>
      <c r="R124" s="1201"/>
      <c r="S124" s="1148"/>
      <c r="T124" s="1149"/>
      <c r="U124" s="1149"/>
      <c r="V124" s="1149"/>
      <c r="W124" s="1150"/>
      <c r="X124" s="448" t="s">
        <v>976</v>
      </c>
      <c r="Y124" s="449"/>
      <c r="Z124" s="450"/>
      <c r="AA124" s="436" t="str">
        <f>IF(AA123="","",VLOOKUP(AA123,勤務形態一覧表_シフト記号表!$C$6:$L$47,10,FALSE))</f>
        <v/>
      </c>
      <c r="AB124" s="437" t="str">
        <f>IF(AB123="","",VLOOKUP(AB123,勤務形態一覧表_シフト記号表!$C$6:$L$47,10,FALSE))</f>
        <v/>
      </c>
      <c r="AC124" s="437" t="str">
        <f>IF(AC123="","",VLOOKUP(AC123,勤務形態一覧表_シフト記号表!$C$6:$L$47,10,FALSE))</f>
        <v/>
      </c>
      <c r="AD124" s="437" t="str">
        <f>IF(AD123="","",VLOOKUP(AD123,勤務形態一覧表_シフト記号表!$C$6:$L$47,10,FALSE))</f>
        <v/>
      </c>
      <c r="AE124" s="437" t="str">
        <f>IF(AE123="","",VLOOKUP(AE123,勤務形態一覧表_シフト記号表!$C$6:$L$47,10,FALSE))</f>
        <v/>
      </c>
      <c r="AF124" s="437" t="str">
        <f>IF(AF123="","",VLOOKUP(AF123,勤務形態一覧表_シフト記号表!$C$6:$L$47,10,FALSE))</f>
        <v/>
      </c>
      <c r="AG124" s="438" t="str">
        <f>IF(AG123="","",VLOOKUP(AG123,勤務形態一覧表_シフト記号表!$C$6:$L$47,10,FALSE))</f>
        <v/>
      </c>
      <c r="AH124" s="436" t="str">
        <f>IF(AH123="","",VLOOKUP(AH123,勤務形態一覧表_シフト記号表!$C$6:$L$47,10,FALSE))</f>
        <v/>
      </c>
      <c r="AI124" s="437" t="str">
        <f>IF(AI123="","",VLOOKUP(AI123,勤務形態一覧表_シフト記号表!$C$6:$L$47,10,FALSE))</f>
        <v/>
      </c>
      <c r="AJ124" s="437" t="str">
        <f>IF(AJ123="","",VLOOKUP(AJ123,勤務形態一覧表_シフト記号表!$C$6:$L$47,10,FALSE))</f>
        <v/>
      </c>
      <c r="AK124" s="437" t="str">
        <f>IF(AK123="","",VLOOKUP(AK123,勤務形態一覧表_シフト記号表!$C$6:$L$47,10,FALSE))</f>
        <v/>
      </c>
      <c r="AL124" s="437" t="str">
        <f>IF(AL123="","",VLOOKUP(AL123,勤務形態一覧表_シフト記号表!$C$6:$L$47,10,FALSE))</f>
        <v/>
      </c>
      <c r="AM124" s="437" t="str">
        <f>IF(AM123="","",VLOOKUP(AM123,勤務形態一覧表_シフト記号表!$C$6:$L$47,10,FALSE))</f>
        <v/>
      </c>
      <c r="AN124" s="438" t="str">
        <f>IF(AN123="","",VLOOKUP(AN123,勤務形態一覧表_シフト記号表!$C$6:$L$47,10,FALSE))</f>
        <v/>
      </c>
      <c r="AO124" s="436" t="str">
        <f>IF(AO123="","",VLOOKUP(AO123,勤務形態一覧表_シフト記号表!$C$6:$L$47,10,FALSE))</f>
        <v/>
      </c>
      <c r="AP124" s="437" t="str">
        <f>IF(AP123="","",VLOOKUP(AP123,勤務形態一覧表_シフト記号表!$C$6:$L$47,10,FALSE))</f>
        <v/>
      </c>
      <c r="AQ124" s="437" t="str">
        <f>IF(AQ123="","",VLOOKUP(AQ123,勤務形態一覧表_シフト記号表!$C$6:$L$47,10,FALSE))</f>
        <v/>
      </c>
      <c r="AR124" s="437" t="str">
        <f>IF(AR123="","",VLOOKUP(AR123,勤務形態一覧表_シフト記号表!$C$6:$L$47,10,FALSE))</f>
        <v/>
      </c>
      <c r="AS124" s="437" t="str">
        <f>IF(AS123="","",VLOOKUP(AS123,勤務形態一覧表_シフト記号表!$C$6:$L$47,10,FALSE))</f>
        <v/>
      </c>
      <c r="AT124" s="437" t="str">
        <f>IF(AT123="","",VLOOKUP(AT123,勤務形態一覧表_シフト記号表!$C$6:$L$47,10,FALSE))</f>
        <v/>
      </c>
      <c r="AU124" s="438" t="str">
        <f>IF(AU123="","",VLOOKUP(AU123,勤務形態一覧表_シフト記号表!$C$6:$L$47,10,FALSE))</f>
        <v/>
      </c>
      <c r="AV124" s="436" t="str">
        <f>IF(AV123="","",VLOOKUP(AV123,勤務形態一覧表_シフト記号表!$C$6:$L$47,10,FALSE))</f>
        <v/>
      </c>
      <c r="AW124" s="437" t="str">
        <f>IF(AW123="","",VLOOKUP(AW123,勤務形態一覧表_シフト記号表!$C$6:$L$47,10,FALSE))</f>
        <v/>
      </c>
      <c r="AX124" s="437" t="str">
        <f>IF(AX123="","",VLOOKUP(AX123,勤務形態一覧表_シフト記号表!$C$6:$L$47,10,FALSE))</f>
        <v/>
      </c>
      <c r="AY124" s="437" t="str">
        <f>IF(AY123="","",VLOOKUP(AY123,勤務形態一覧表_シフト記号表!$C$6:$L$47,10,FALSE))</f>
        <v/>
      </c>
      <c r="AZ124" s="437" t="str">
        <f>IF(AZ123="","",VLOOKUP(AZ123,勤務形態一覧表_シフト記号表!$C$6:$L$47,10,FALSE))</f>
        <v/>
      </c>
      <c r="BA124" s="437" t="str">
        <f>IF(BA123="","",VLOOKUP(BA123,勤務形態一覧表_シフト記号表!$C$6:$L$47,10,FALSE))</f>
        <v/>
      </c>
      <c r="BB124" s="438" t="str">
        <f>IF(BB123="","",VLOOKUP(BB123,勤務形態一覧表_シフト記号表!$C$6:$L$47,10,FALSE))</f>
        <v/>
      </c>
      <c r="BC124" s="436" t="str">
        <f>IF(BC123="","",VLOOKUP(BC123,勤務形態一覧表_シフト記号表!$C$6:$L$47,10,FALSE))</f>
        <v/>
      </c>
      <c r="BD124" s="437" t="str">
        <f>IF(BD123="","",VLOOKUP(BD123,勤務形態一覧表_シフト記号表!$C$6:$L$47,10,FALSE))</f>
        <v/>
      </c>
      <c r="BE124" s="437" t="str">
        <f>IF(BE123="","",VLOOKUP(BE123,勤務形態一覧表_シフト記号表!$C$6:$L$47,10,FALSE))</f>
        <v/>
      </c>
      <c r="BF124" s="1194">
        <f>IF($BI$3="４週",SUM(AA124:BB124),IF($BI$3="暦月",SUM(AA124:BE124),""))</f>
        <v>0</v>
      </c>
      <c r="BG124" s="1195"/>
      <c r="BH124" s="1196">
        <f>IF($BI$3="４週",BF124/4,IF($BI$3="暦月",(BF124/($BI$8/7)),""))</f>
        <v>0</v>
      </c>
      <c r="BI124" s="1195"/>
      <c r="BJ124" s="1191"/>
      <c r="BK124" s="1192"/>
      <c r="BL124" s="1192"/>
      <c r="BM124" s="1192"/>
      <c r="BN124" s="1193"/>
    </row>
    <row r="125" spans="2:66" ht="20.25" customHeight="1" x14ac:dyDescent="0.15">
      <c r="B125" s="1169">
        <f>B123+1</f>
        <v>55</v>
      </c>
      <c r="C125" s="1171"/>
      <c r="D125" s="1173"/>
      <c r="E125" s="1174"/>
      <c r="F125" s="1175"/>
      <c r="G125" s="1179"/>
      <c r="H125" s="1180"/>
      <c r="I125" s="431"/>
      <c r="J125" s="432"/>
      <c r="K125" s="431"/>
      <c r="L125" s="432"/>
      <c r="M125" s="1183"/>
      <c r="N125" s="1184"/>
      <c r="O125" s="1187"/>
      <c r="P125" s="1188"/>
      <c r="Q125" s="1188"/>
      <c r="R125" s="1180"/>
      <c r="S125" s="1148"/>
      <c r="T125" s="1149"/>
      <c r="U125" s="1149"/>
      <c r="V125" s="1149"/>
      <c r="W125" s="1150"/>
      <c r="X125" s="451" t="s">
        <v>975</v>
      </c>
      <c r="Y125" s="452"/>
      <c r="Z125" s="453"/>
      <c r="AA125" s="444"/>
      <c r="AB125" s="445"/>
      <c r="AC125" s="445"/>
      <c r="AD125" s="445"/>
      <c r="AE125" s="445"/>
      <c r="AF125" s="445"/>
      <c r="AG125" s="446"/>
      <c r="AH125" s="444"/>
      <c r="AI125" s="445"/>
      <c r="AJ125" s="445"/>
      <c r="AK125" s="445"/>
      <c r="AL125" s="445"/>
      <c r="AM125" s="445"/>
      <c r="AN125" s="446"/>
      <c r="AO125" s="444"/>
      <c r="AP125" s="445"/>
      <c r="AQ125" s="445"/>
      <c r="AR125" s="445"/>
      <c r="AS125" s="445"/>
      <c r="AT125" s="445"/>
      <c r="AU125" s="446"/>
      <c r="AV125" s="444"/>
      <c r="AW125" s="445"/>
      <c r="AX125" s="445"/>
      <c r="AY125" s="445"/>
      <c r="AZ125" s="445"/>
      <c r="BA125" s="445"/>
      <c r="BB125" s="446"/>
      <c r="BC125" s="444"/>
      <c r="BD125" s="445"/>
      <c r="BE125" s="447"/>
      <c r="BF125" s="1154"/>
      <c r="BG125" s="1155"/>
      <c r="BH125" s="1156"/>
      <c r="BI125" s="1157"/>
      <c r="BJ125" s="1158"/>
      <c r="BK125" s="1159"/>
      <c r="BL125" s="1159"/>
      <c r="BM125" s="1159"/>
      <c r="BN125" s="1160"/>
    </row>
    <row r="126" spans="2:66" ht="20.25" customHeight="1" x14ac:dyDescent="0.15">
      <c r="B126" s="1197"/>
      <c r="C126" s="1198"/>
      <c r="D126" s="1199"/>
      <c r="E126" s="1174"/>
      <c r="F126" s="1175"/>
      <c r="G126" s="1200"/>
      <c r="H126" s="1201"/>
      <c r="I126" s="454"/>
      <c r="J126" s="455">
        <f>G125</f>
        <v>0</v>
      </c>
      <c r="K126" s="454"/>
      <c r="L126" s="455">
        <f>M125</f>
        <v>0</v>
      </c>
      <c r="M126" s="1202"/>
      <c r="N126" s="1203"/>
      <c r="O126" s="1204"/>
      <c r="P126" s="1205"/>
      <c r="Q126" s="1205"/>
      <c r="R126" s="1201"/>
      <c r="S126" s="1148"/>
      <c r="T126" s="1149"/>
      <c r="U126" s="1149"/>
      <c r="V126" s="1149"/>
      <c r="W126" s="1150"/>
      <c r="X126" s="448" t="s">
        <v>976</v>
      </c>
      <c r="Y126" s="449"/>
      <c r="Z126" s="450"/>
      <c r="AA126" s="436" t="str">
        <f>IF(AA125="","",VLOOKUP(AA125,勤務形態一覧表_シフト記号表!$C$6:$L$47,10,FALSE))</f>
        <v/>
      </c>
      <c r="AB126" s="437" t="str">
        <f>IF(AB125="","",VLOOKUP(AB125,勤務形態一覧表_シフト記号表!$C$6:$L$47,10,FALSE))</f>
        <v/>
      </c>
      <c r="AC126" s="437" t="str">
        <f>IF(AC125="","",VLOOKUP(AC125,勤務形態一覧表_シフト記号表!$C$6:$L$47,10,FALSE))</f>
        <v/>
      </c>
      <c r="AD126" s="437" t="str">
        <f>IF(AD125="","",VLOOKUP(AD125,勤務形態一覧表_シフト記号表!$C$6:$L$47,10,FALSE))</f>
        <v/>
      </c>
      <c r="AE126" s="437" t="str">
        <f>IF(AE125="","",VLOOKUP(AE125,勤務形態一覧表_シフト記号表!$C$6:$L$47,10,FALSE))</f>
        <v/>
      </c>
      <c r="AF126" s="437" t="str">
        <f>IF(AF125="","",VLOOKUP(AF125,勤務形態一覧表_シフト記号表!$C$6:$L$47,10,FALSE))</f>
        <v/>
      </c>
      <c r="AG126" s="438" t="str">
        <f>IF(AG125="","",VLOOKUP(AG125,勤務形態一覧表_シフト記号表!$C$6:$L$47,10,FALSE))</f>
        <v/>
      </c>
      <c r="AH126" s="436" t="str">
        <f>IF(AH125="","",VLOOKUP(AH125,勤務形態一覧表_シフト記号表!$C$6:$L$47,10,FALSE))</f>
        <v/>
      </c>
      <c r="AI126" s="437" t="str">
        <f>IF(AI125="","",VLOOKUP(AI125,勤務形態一覧表_シフト記号表!$C$6:$L$47,10,FALSE))</f>
        <v/>
      </c>
      <c r="AJ126" s="437" t="str">
        <f>IF(AJ125="","",VLOOKUP(AJ125,勤務形態一覧表_シフト記号表!$C$6:$L$47,10,FALSE))</f>
        <v/>
      </c>
      <c r="AK126" s="437" t="str">
        <f>IF(AK125="","",VLOOKUP(AK125,勤務形態一覧表_シフト記号表!$C$6:$L$47,10,FALSE))</f>
        <v/>
      </c>
      <c r="AL126" s="437" t="str">
        <f>IF(AL125="","",VLOOKUP(AL125,勤務形態一覧表_シフト記号表!$C$6:$L$47,10,FALSE))</f>
        <v/>
      </c>
      <c r="AM126" s="437" t="str">
        <f>IF(AM125="","",VLOOKUP(AM125,勤務形態一覧表_シフト記号表!$C$6:$L$47,10,FALSE))</f>
        <v/>
      </c>
      <c r="AN126" s="438" t="str">
        <f>IF(AN125="","",VLOOKUP(AN125,勤務形態一覧表_シフト記号表!$C$6:$L$47,10,FALSE))</f>
        <v/>
      </c>
      <c r="AO126" s="436" t="str">
        <f>IF(AO125="","",VLOOKUP(AO125,勤務形態一覧表_シフト記号表!$C$6:$L$47,10,FALSE))</f>
        <v/>
      </c>
      <c r="AP126" s="437" t="str">
        <f>IF(AP125="","",VLOOKUP(AP125,勤務形態一覧表_シフト記号表!$C$6:$L$47,10,FALSE))</f>
        <v/>
      </c>
      <c r="AQ126" s="437" t="str">
        <f>IF(AQ125="","",VLOOKUP(AQ125,勤務形態一覧表_シフト記号表!$C$6:$L$47,10,FALSE))</f>
        <v/>
      </c>
      <c r="AR126" s="437" t="str">
        <f>IF(AR125="","",VLOOKUP(AR125,勤務形態一覧表_シフト記号表!$C$6:$L$47,10,FALSE))</f>
        <v/>
      </c>
      <c r="AS126" s="437" t="str">
        <f>IF(AS125="","",VLOOKUP(AS125,勤務形態一覧表_シフト記号表!$C$6:$L$47,10,FALSE))</f>
        <v/>
      </c>
      <c r="AT126" s="437" t="str">
        <f>IF(AT125="","",VLOOKUP(AT125,勤務形態一覧表_シフト記号表!$C$6:$L$47,10,FALSE))</f>
        <v/>
      </c>
      <c r="AU126" s="438" t="str">
        <f>IF(AU125="","",VLOOKUP(AU125,勤務形態一覧表_シフト記号表!$C$6:$L$47,10,FALSE))</f>
        <v/>
      </c>
      <c r="AV126" s="436" t="str">
        <f>IF(AV125="","",VLOOKUP(AV125,勤務形態一覧表_シフト記号表!$C$6:$L$47,10,FALSE))</f>
        <v/>
      </c>
      <c r="AW126" s="437" t="str">
        <f>IF(AW125="","",VLOOKUP(AW125,勤務形態一覧表_シフト記号表!$C$6:$L$47,10,FALSE))</f>
        <v/>
      </c>
      <c r="AX126" s="437" t="str">
        <f>IF(AX125="","",VLOOKUP(AX125,勤務形態一覧表_シフト記号表!$C$6:$L$47,10,FALSE))</f>
        <v/>
      </c>
      <c r="AY126" s="437" t="str">
        <f>IF(AY125="","",VLOOKUP(AY125,勤務形態一覧表_シフト記号表!$C$6:$L$47,10,FALSE))</f>
        <v/>
      </c>
      <c r="AZ126" s="437" t="str">
        <f>IF(AZ125="","",VLOOKUP(AZ125,勤務形態一覧表_シフト記号表!$C$6:$L$47,10,FALSE))</f>
        <v/>
      </c>
      <c r="BA126" s="437" t="str">
        <f>IF(BA125="","",VLOOKUP(BA125,勤務形態一覧表_シフト記号表!$C$6:$L$47,10,FALSE))</f>
        <v/>
      </c>
      <c r="BB126" s="438" t="str">
        <f>IF(BB125="","",VLOOKUP(BB125,勤務形態一覧表_シフト記号表!$C$6:$L$47,10,FALSE))</f>
        <v/>
      </c>
      <c r="BC126" s="436" t="str">
        <f>IF(BC125="","",VLOOKUP(BC125,勤務形態一覧表_シフト記号表!$C$6:$L$47,10,FALSE))</f>
        <v/>
      </c>
      <c r="BD126" s="437" t="str">
        <f>IF(BD125="","",VLOOKUP(BD125,勤務形態一覧表_シフト記号表!$C$6:$L$47,10,FALSE))</f>
        <v/>
      </c>
      <c r="BE126" s="437" t="str">
        <f>IF(BE125="","",VLOOKUP(BE125,勤務形態一覧表_シフト記号表!$C$6:$L$47,10,FALSE))</f>
        <v/>
      </c>
      <c r="BF126" s="1194">
        <f>IF($BI$3="４週",SUM(AA126:BB126),IF($BI$3="暦月",SUM(AA126:BE126),""))</f>
        <v>0</v>
      </c>
      <c r="BG126" s="1195"/>
      <c r="BH126" s="1196">
        <f>IF($BI$3="４週",BF126/4,IF($BI$3="暦月",(BF126/($BI$8/7)),""))</f>
        <v>0</v>
      </c>
      <c r="BI126" s="1195"/>
      <c r="BJ126" s="1191"/>
      <c r="BK126" s="1192"/>
      <c r="BL126" s="1192"/>
      <c r="BM126" s="1192"/>
      <c r="BN126" s="1193"/>
    </row>
    <row r="127" spans="2:66" ht="20.25" customHeight="1" x14ac:dyDescent="0.15">
      <c r="B127" s="1169">
        <f>B125+1</f>
        <v>56</v>
      </c>
      <c r="C127" s="1171"/>
      <c r="D127" s="1173"/>
      <c r="E127" s="1174"/>
      <c r="F127" s="1175"/>
      <c r="G127" s="1179"/>
      <c r="H127" s="1180"/>
      <c r="I127" s="431"/>
      <c r="J127" s="432"/>
      <c r="K127" s="431"/>
      <c r="L127" s="432"/>
      <c r="M127" s="1183"/>
      <c r="N127" s="1184"/>
      <c r="O127" s="1187"/>
      <c r="P127" s="1188"/>
      <c r="Q127" s="1188"/>
      <c r="R127" s="1180"/>
      <c r="S127" s="1148"/>
      <c r="T127" s="1149"/>
      <c r="U127" s="1149"/>
      <c r="V127" s="1149"/>
      <c r="W127" s="1150"/>
      <c r="X127" s="451" t="s">
        <v>975</v>
      </c>
      <c r="Y127" s="452"/>
      <c r="Z127" s="453"/>
      <c r="AA127" s="444"/>
      <c r="AB127" s="445"/>
      <c r="AC127" s="445"/>
      <c r="AD127" s="445"/>
      <c r="AE127" s="445"/>
      <c r="AF127" s="445"/>
      <c r="AG127" s="446"/>
      <c r="AH127" s="444"/>
      <c r="AI127" s="445"/>
      <c r="AJ127" s="445"/>
      <c r="AK127" s="445"/>
      <c r="AL127" s="445"/>
      <c r="AM127" s="445"/>
      <c r="AN127" s="446"/>
      <c r="AO127" s="444"/>
      <c r="AP127" s="445"/>
      <c r="AQ127" s="445"/>
      <c r="AR127" s="445"/>
      <c r="AS127" s="445"/>
      <c r="AT127" s="445"/>
      <c r="AU127" s="446"/>
      <c r="AV127" s="444"/>
      <c r="AW127" s="445"/>
      <c r="AX127" s="445"/>
      <c r="AY127" s="445"/>
      <c r="AZ127" s="445"/>
      <c r="BA127" s="445"/>
      <c r="BB127" s="446"/>
      <c r="BC127" s="444"/>
      <c r="BD127" s="445"/>
      <c r="BE127" s="447"/>
      <c r="BF127" s="1154"/>
      <c r="BG127" s="1155"/>
      <c r="BH127" s="1156"/>
      <c r="BI127" s="1157"/>
      <c r="BJ127" s="1158"/>
      <c r="BK127" s="1159"/>
      <c r="BL127" s="1159"/>
      <c r="BM127" s="1159"/>
      <c r="BN127" s="1160"/>
    </row>
    <row r="128" spans="2:66" ht="20.25" customHeight="1" x14ac:dyDescent="0.15">
      <c r="B128" s="1197"/>
      <c r="C128" s="1198"/>
      <c r="D128" s="1199"/>
      <c r="E128" s="1174"/>
      <c r="F128" s="1175"/>
      <c r="G128" s="1200"/>
      <c r="H128" s="1201"/>
      <c r="I128" s="454"/>
      <c r="J128" s="455">
        <f>G127</f>
        <v>0</v>
      </c>
      <c r="K128" s="454"/>
      <c r="L128" s="455">
        <f>M127</f>
        <v>0</v>
      </c>
      <c r="M128" s="1202"/>
      <c r="N128" s="1203"/>
      <c r="O128" s="1204"/>
      <c r="P128" s="1205"/>
      <c r="Q128" s="1205"/>
      <c r="R128" s="1201"/>
      <c r="S128" s="1148"/>
      <c r="T128" s="1149"/>
      <c r="U128" s="1149"/>
      <c r="V128" s="1149"/>
      <c r="W128" s="1150"/>
      <c r="X128" s="448" t="s">
        <v>976</v>
      </c>
      <c r="Y128" s="449"/>
      <c r="Z128" s="450"/>
      <c r="AA128" s="436" t="str">
        <f>IF(AA127="","",VLOOKUP(AA127,勤務形態一覧表_シフト記号表!$C$6:$L$47,10,FALSE))</f>
        <v/>
      </c>
      <c r="AB128" s="437" t="str">
        <f>IF(AB127="","",VLOOKUP(AB127,勤務形態一覧表_シフト記号表!$C$6:$L$47,10,FALSE))</f>
        <v/>
      </c>
      <c r="AC128" s="437" t="str">
        <f>IF(AC127="","",VLOOKUP(AC127,勤務形態一覧表_シフト記号表!$C$6:$L$47,10,FALSE))</f>
        <v/>
      </c>
      <c r="AD128" s="437" t="str">
        <f>IF(AD127="","",VLOOKUP(AD127,勤務形態一覧表_シフト記号表!$C$6:$L$47,10,FALSE))</f>
        <v/>
      </c>
      <c r="AE128" s="437" t="str">
        <f>IF(AE127="","",VLOOKUP(AE127,勤務形態一覧表_シフト記号表!$C$6:$L$47,10,FALSE))</f>
        <v/>
      </c>
      <c r="AF128" s="437" t="str">
        <f>IF(AF127="","",VLOOKUP(AF127,勤務形態一覧表_シフト記号表!$C$6:$L$47,10,FALSE))</f>
        <v/>
      </c>
      <c r="AG128" s="438" t="str">
        <f>IF(AG127="","",VLOOKUP(AG127,勤務形態一覧表_シフト記号表!$C$6:$L$47,10,FALSE))</f>
        <v/>
      </c>
      <c r="AH128" s="436" t="str">
        <f>IF(AH127="","",VLOOKUP(AH127,勤務形態一覧表_シフト記号表!$C$6:$L$47,10,FALSE))</f>
        <v/>
      </c>
      <c r="AI128" s="437" t="str">
        <f>IF(AI127="","",VLOOKUP(AI127,勤務形態一覧表_シフト記号表!$C$6:$L$47,10,FALSE))</f>
        <v/>
      </c>
      <c r="AJ128" s="437" t="str">
        <f>IF(AJ127="","",VLOOKUP(AJ127,勤務形態一覧表_シフト記号表!$C$6:$L$47,10,FALSE))</f>
        <v/>
      </c>
      <c r="AK128" s="437" t="str">
        <f>IF(AK127="","",VLOOKUP(AK127,勤務形態一覧表_シフト記号表!$C$6:$L$47,10,FALSE))</f>
        <v/>
      </c>
      <c r="AL128" s="437" t="str">
        <f>IF(AL127="","",VLOOKUP(AL127,勤務形態一覧表_シフト記号表!$C$6:$L$47,10,FALSE))</f>
        <v/>
      </c>
      <c r="AM128" s="437" t="str">
        <f>IF(AM127="","",VLOOKUP(AM127,勤務形態一覧表_シフト記号表!$C$6:$L$47,10,FALSE))</f>
        <v/>
      </c>
      <c r="AN128" s="438" t="str">
        <f>IF(AN127="","",VLOOKUP(AN127,勤務形態一覧表_シフト記号表!$C$6:$L$47,10,FALSE))</f>
        <v/>
      </c>
      <c r="AO128" s="436" t="str">
        <f>IF(AO127="","",VLOOKUP(AO127,勤務形態一覧表_シフト記号表!$C$6:$L$47,10,FALSE))</f>
        <v/>
      </c>
      <c r="AP128" s="437" t="str">
        <f>IF(AP127="","",VLOOKUP(AP127,勤務形態一覧表_シフト記号表!$C$6:$L$47,10,FALSE))</f>
        <v/>
      </c>
      <c r="AQ128" s="437" t="str">
        <f>IF(AQ127="","",VLOOKUP(AQ127,勤務形態一覧表_シフト記号表!$C$6:$L$47,10,FALSE))</f>
        <v/>
      </c>
      <c r="AR128" s="437" t="str">
        <f>IF(AR127="","",VLOOKUP(AR127,勤務形態一覧表_シフト記号表!$C$6:$L$47,10,FALSE))</f>
        <v/>
      </c>
      <c r="AS128" s="437" t="str">
        <f>IF(AS127="","",VLOOKUP(AS127,勤務形態一覧表_シフト記号表!$C$6:$L$47,10,FALSE))</f>
        <v/>
      </c>
      <c r="AT128" s="437" t="str">
        <f>IF(AT127="","",VLOOKUP(AT127,勤務形態一覧表_シフト記号表!$C$6:$L$47,10,FALSE))</f>
        <v/>
      </c>
      <c r="AU128" s="438" t="str">
        <f>IF(AU127="","",VLOOKUP(AU127,勤務形態一覧表_シフト記号表!$C$6:$L$47,10,FALSE))</f>
        <v/>
      </c>
      <c r="AV128" s="436" t="str">
        <f>IF(AV127="","",VLOOKUP(AV127,勤務形態一覧表_シフト記号表!$C$6:$L$47,10,FALSE))</f>
        <v/>
      </c>
      <c r="AW128" s="437" t="str">
        <f>IF(AW127="","",VLOOKUP(AW127,勤務形態一覧表_シフト記号表!$C$6:$L$47,10,FALSE))</f>
        <v/>
      </c>
      <c r="AX128" s="437" t="str">
        <f>IF(AX127="","",VLOOKUP(AX127,勤務形態一覧表_シフト記号表!$C$6:$L$47,10,FALSE))</f>
        <v/>
      </c>
      <c r="AY128" s="437" t="str">
        <f>IF(AY127="","",VLOOKUP(AY127,勤務形態一覧表_シフト記号表!$C$6:$L$47,10,FALSE))</f>
        <v/>
      </c>
      <c r="AZ128" s="437" t="str">
        <f>IF(AZ127="","",VLOOKUP(AZ127,勤務形態一覧表_シフト記号表!$C$6:$L$47,10,FALSE))</f>
        <v/>
      </c>
      <c r="BA128" s="437" t="str">
        <f>IF(BA127="","",VLOOKUP(BA127,勤務形態一覧表_シフト記号表!$C$6:$L$47,10,FALSE))</f>
        <v/>
      </c>
      <c r="BB128" s="438" t="str">
        <f>IF(BB127="","",VLOOKUP(BB127,勤務形態一覧表_シフト記号表!$C$6:$L$47,10,FALSE))</f>
        <v/>
      </c>
      <c r="BC128" s="436" t="str">
        <f>IF(BC127="","",VLOOKUP(BC127,勤務形態一覧表_シフト記号表!$C$6:$L$47,10,FALSE))</f>
        <v/>
      </c>
      <c r="BD128" s="437" t="str">
        <f>IF(BD127="","",VLOOKUP(BD127,勤務形態一覧表_シフト記号表!$C$6:$L$47,10,FALSE))</f>
        <v/>
      </c>
      <c r="BE128" s="437" t="str">
        <f>IF(BE127="","",VLOOKUP(BE127,勤務形態一覧表_シフト記号表!$C$6:$L$47,10,FALSE))</f>
        <v/>
      </c>
      <c r="BF128" s="1194">
        <f>IF($BI$3="４週",SUM(AA128:BB128),IF($BI$3="暦月",SUM(AA128:BE128),""))</f>
        <v>0</v>
      </c>
      <c r="BG128" s="1195"/>
      <c r="BH128" s="1196">
        <f>IF($BI$3="４週",BF128/4,IF($BI$3="暦月",(BF128/($BI$8/7)),""))</f>
        <v>0</v>
      </c>
      <c r="BI128" s="1195"/>
      <c r="BJ128" s="1191"/>
      <c r="BK128" s="1192"/>
      <c r="BL128" s="1192"/>
      <c r="BM128" s="1192"/>
      <c r="BN128" s="1193"/>
    </row>
    <row r="129" spans="2:66" ht="20.25" customHeight="1" x14ac:dyDescent="0.15">
      <c r="B129" s="1169">
        <f>B127+1</f>
        <v>57</v>
      </c>
      <c r="C129" s="1171"/>
      <c r="D129" s="1173"/>
      <c r="E129" s="1174"/>
      <c r="F129" s="1175"/>
      <c r="G129" s="1179"/>
      <c r="H129" s="1180"/>
      <c r="I129" s="431"/>
      <c r="J129" s="432"/>
      <c r="K129" s="431"/>
      <c r="L129" s="432"/>
      <c r="M129" s="1183"/>
      <c r="N129" s="1184"/>
      <c r="O129" s="1187"/>
      <c r="P129" s="1188"/>
      <c r="Q129" s="1188"/>
      <c r="R129" s="1180"/>
      <c r="S129" s="1148"/>
      <c r="T129" s="1149"/>
      <c r="U129" s="1149"/>
      <c r="V129" s="1149"/>
      <c r="W129" s="1150"/>
      <c r="X129" s="451" t="s">
        <v>975</v>
      </c>
      <c r="Y129" s="452"/>
      <c r="Z129" s="453"/>
      <c r="AA129" s="444"/>
      <c r="AB129" s="445"/>
      <c r="AC129" s="445"/>
      <c r="AD129" s="445"/>
      <c r="AE129" s="445"/>
      <c r="AF129" s="445"/>
      <c r="AG129" s="446"/>
      <c r="AH129" s="444"/>
      <c r="AI129" s="445"/>
      <c r="AJ129" s="445"/>
      <c r="AK129" s="445"/>
      <c r="AL129" s="445"/>
      <c r="AM129" s="445"/>
      <c r="AN129" s="446"/>
      <c r="AO129" s="444"/>
      <c r="AP129" s="445"/>
      <c r="AQ129" s="445"/>
      <c r="AR129" s="445"/>
      <c r="AS129" s="445"/>
      <c r="AT129" s="445"/>
      <c r="AU129" s="446"/>
      <c r="AV129" s="444"/>
      <c r="AW129" s="445"/>
      <c r="AX129" s="445"/>
      <c r="AY129" s="445"/>
      <c r="AZ129" s="445"/>
      <c r="BA129" s="445"/>
      <c r="BB129" s="446"/>
      <c r="BC129" s="444"/>
      <c r="BD129" s="445"/>
      <c r="BE129" s="447"/>
      <c r="BF129" s="1154"/>
      <c r="BG129" s="1155"/>
      <c r="BH129" s="1156"/>
      <c r="BI129" s="1157"/>
      <c r="BJ129" s="1158"/>
      <c r="BK129" s="1159"/>
      <c r="BL129" s="1159"/>
      <c r="BM129" s="1159"/>
      <c r="BN129" s="1160"/>
    </row>
    <row r="130" spans="2:66" ht="20.25" customHeight="1" x14ac:dyDescent="0.15">
      <c r="B130" s="1197"/>
      <c r="C130" s="1198"/>
      <c r="D130" s="1199"/>
      <c r="E130" s="1174"/>
      <c r="F130" s="1175"/>
      <c r="G130" s="1200"/>
      <c r="H130" s="1201"/>
      <c r="I130" s="454"/>
      <c r="J130" s="455">
        <f>G129</f>
        <v>0</v>
      </c>
      <c r="K130" s="454"/>
      <c r="L130" s="455">
        <f>M129</f>
        <v>0</v>
      </c>
      <c r="M130" s="1202"/>
      <c r="N130" s="1203"/>
      <c r="O130" s="1204"/>
      <c r="P130" s="1205"/>
      <c r="Q130" s="1205"/>
      <c r="R130" s="1201"/>
      <c r="S130" s="1148"/>
      <c r="T130" s="1149"/>
      <c r="U130" s="1149"/>
      <c r="V130" s="1149"/>
      <c r="W130" s="1150"/>
      <c r="X130" s="448" t="s">
        <v>976</v>
      </c>
      <c r="Y130" s="449"/>
      <c r="Z130" s="450"/>
      <c r="AA130" s="436" t="str">
        <f>IF(AA129="","",VLOOKUP(AA129,勤務形態一覧表_シフト記号表!$C$6:$L$47,10,FALSE))</f>
        <v/>
      </c>
      <c r="AB130" s="437" t="str">
        <f>IF(AB129="","",VLOOKUP(AB129,勤務形態一覧表_シフト記号表!$C$6:$L$47,10,FALSE))</f>
        <v/>
      </c>
      <c r="AC130" s="437" t="str">
        <f>IF(AC129="","",VLOOKUP(AC129,勤務形態一覧表_シフト記号表!$C$6:$L$47,10,FALSE))</f>
        <v/>
      </c>
      <c r="AD130" s="437" t="str">
        <f>IF(AD129="","",VLOOKUP(AD129,勤務形態一覧表_シフト記号表!$C$6:$L$47,10,FALSE))</f>
        <v/>
      </c>
      <c r="AE130" s="437" t="str">
        <f>IF(AE129="","",VLOOKUP(AE129,勤務形態一覧表_シフト記号表!$C$6:$L$47,10,FALSE))</f>
        <v/>
      </c>
      <c r="AF130" s="437" t="str">
        <f>IF(AF129="","",VLOOKUP(AF129,勤務形態一覧表_シフト記号表!$C$6:$L$47,10,FALSE))</f>
        <v/>
      </c>
      <c r="AG130" s="438" t="str">
        <f>IF(AG129="","",VLOOKUP(AG129,勤務形態一覧表_シフト記号表!$C$6:$L$47,10,FALSE))</f>
        <v/>
      </c>
      <c r="AH130" s="436" t="str">
        <f>IF(AH129="","",VLOOKUP(AH129,勤務形態一覧表_シフト記号表!$C$6:$L$47,10,FALSE))</f>
        <v/>
      </c>
      <c r="AI130" s="437" t="str">
        <f>IF(AI129="","",VLOOKUP(AI129,勤務形態一覧表_シフト記号表!$C$6:$L$47,10,FALSE))</f>
        <v/>
      </c>
      <c r="AJ130" s="437" t="str">
        <f>IF(AJ129="","",VLOOKUP(AJ129,勤務形態一覧表_シフト記号表!$C$6:$L$47,10,FALSE))</f>
        <v/>
      </c>
      <c r="AK130" s="437" t="str">
        <f>IF(AK129="","",VLOOKUP(AK129,勤務形態一覧表_シフト記号表!$C$6:$L$47,10,FALSE))</f>
        <v/>
      </c>
      <c r="AL130" s="437" t="str">
        <f>IF(AL129="","",VLOOKUP(AL129,勤務形態一覧表_シフト記号表!$C$6:$L$47,10,FALSE))</f>
        <v/>
      </c>
      <c r="AM130" s="437" t="str">
        <f>IF(AM129="","",VLOOKUP(AM129,勤務形態一覧表_シフト記号表!$C$6:$L$47,10,FALSE))</f>
        <v/>
      </c>
      <c r="AN130" s="438" t="str">
        <f>IF(AN129="","",VLOOKUP(AN129,勤務形態一覧表_シフト記号表!$C$6:$L$47,10,FALSE))</f>
        <v/>
      </c>
      <c r="AO130" s="436" t="str">
        <f>IF(AO129="","",VLOOKUP(AO129,勤務形態一覧表_シフト記号表!$C$6:$L$47,10,FALSE))</f>
        <v/>
      </c>
      <c r="AP130" s="437" t="str">
        <f>IF(AP129="","",VLOOKUP(AP129,勤務形態一覧表_シフト記号表!$C$6:$L$47,10,FALSE))</f>
        <v/>
      </c>
      <c r="AQ130" s="437" t="str">
        <f>IF(AQ129="","",VLOOKUP(AQ129,勤務形態一覧表_シフト記号表!$C$6:$L$47,10,FALSE))</f>
        <v/>
      </c>
      <c r="AR130" s="437" t="str">
        <f>IF(AR129="","",VLOOKUP(AR129,勤務形態一覧表_シフト記号表!$C$6:$L$47,10,FALSE))</f>
        <v/>
      </c>
      <c r="AS130" s="437" t="str">
        <f>IF(AS129="","",VLOOKUP(AS129,勤務形態一覧表_シフト記号表!$C$6:$L$47,10,FALSE))</f>
        <v/>
      </c>
      <c r="AT130" s="437" t="str">
        <f>IF(AT129="","",VLOOKUP(AT129,勤務形態一覧表_シフト記号表!$C$6:$L$47,10,FALSE))</f>
        <v/>
      </c>
      <c r="AU130" s="438" t="str">
        <f>IF(AU129="","",VLOOKUP(AU129,勤務形態一覧表_シフト記号表!$C$6:$L$47,10,FALSE))</f>
        <v/>
      </c>
      <c r="AV130" s="436" t="str">
        <f>IF(AV129="","",VLOOKUP(AV129,勤務形態一覧表_シフト記号表!$C$6:$L$47,10,FALSE))</f>
        <v/>
      </c>
      <c r="AW130" s="437" t="str">
        <f>IF(AW129="","",VLOOKUP(AW129,勤務形態一覧表_シフト記号表!$C$6:$L$47,10,FALSE))</f>
        <v/>
      </c>
      <c r="AX130" s="437" t="str">
        <f>IF(AX129="","",VLOOKUP(AX129,勤務形態一覧表_シフト記号表!$C$6:$L$47,10,FALSE))</f>
        <v/>
      </c>
      <c r="AY130" s="437" t="str">
        <f>IF(AY129="","",VLOOKUP(AY129,勤務形態一覧表_シフト記号表!$C$6:$L$47,10,FALSE))</f>
        <v/>
      </c>
      <c r="AZ130" s="437" t="str">
        <f>IF(AZ129="","",VLOOKUP(AZ129,勤務形態一覧表_シフト記号表!$C$6:$L$47,10,FALSE))</f>
        <v/>
      </c>
      <c r="BA130" s="437" t="str">
        <f>IF(BA129="","",VLOOKUP(BA129,勤務形態一覧表_シフト記号表!$C$6:$L$47,10,FALSE))</f>
        <v/>
      </c>
      <c r="BB130" s="438" t="str">
        <f>IF(BB129="","",VLOOKUP(BB129,勤務形態一覧表_シフト記号表!$C$6:$L$47,10,FALSE))</f>
        <v/>
      </c>
      <c r="BC130" s="436" t="str">
        <f>IF(BC129="","",VLOOKUP(BC129,勤務形態一覧表_シフト記号表!$C$6:$L$47,10,FALSE))</f>
        <v/>
      </c>
      <c r="BD130" s="437" t="str">
        <f>IF(BD129="","",VLOOKUP(BD129,勤務形態一覧表_シフト記号表!$C$6:$L$47,10,FALSE))</f>
        <v/>
      </c>
      <c r="BE130" s="437" t="str">
        <f>IF(BE129="","",VLOOKUP(BE129,勤務形態一覧表_シフト記号表!$C$6:$L$47,10,FALSE))</f>
        <v/>
      </c>
      <c r="BF130" s="1194">
        <f>IF($BI$3="４週",SUM(AA130:BB130),IF($BI$3="暦月",SUM(AA130:BE130),""))</f>
        <v>0</v>
      </c>
      <c r="BG130" s="1195"/>
      <c r="BH130" s="1196">
        <f>IF($BI$3="４週",BF130/4,IF($BI$3="暦月",(BF130/($BI$8/7)),""))</f>
        <v>0</v>
      </c>
      <c r="BI130" s="1195"/>
      <c r="BJ130" s="1191"/>
      <c r="BK130" s="1192"/>
      <c r="BL130" s="1192"/>
      <c r="BM130" s="1192"/>
      <c r="BN130" s="1193"/>
    </row>
    <row r="131" spans="2:66" ht="20.25" customHeight="1" x14ac:dyDescent="0.15">
      <c r="B131" s="1169">
        <f>B129+1</f>
        <v>58</v>
      </c>
      <c r="C131" s="1171"/>
      <c r="D131" s="1173"/>
      <c r="E131" s="1174"/>
      <c r="F131" s="1175"/>
      <c r="G131" s="1179"/>
      <c r="H131" s="1180"/>
      <c r="I131" s="431"/>
      <c r="J131" s="432"/>
      <c r="K131" s="431"/>
      <c r="L131" s="432"/>
      <c r="M131" s="1183"/>
      <c r="N131" s="1184"/>
      <c r="O131" s="1187"/>
      <c r="P131" s="1188"/>
      <c r="Q131" s="1188"/>
      <c r="R131" s="1180"/>
      <c r="S131" s="1148"/>
      <c r="T131" s="1149"/>
      <c r="U131" s="1149"/>
      <c r="V131" s="1149"/>
      <c r="W131" s="1150"/>
      <c r="X131" s="451" t="s">
        <v>975</v>
      </c>
      <c r="Y131" s="452"/>
      <c r="Z131" s="453"/>
      <c r="AA131" s="444"/>
      <c r="AB131" s="445"/>
      <c r="AC131" s="445"/>
      <c r="AD131" s="445"/>
      <c r="AE131" s="445"/>
      <c r="AF131" s="445"/>
      <c r="AG131" s="446"/>
      <c r="AH131" s="444"/>
      <c r="AI131" s="445"/>
      <c r="AJ131" s="445"/>
      <c r="AK131" s="445"/>
      <c r="AL131" s="445"/>
      <c r="AM131" s="445"/>
      <c r="AN131" s="446"/>
      <c r="AO131" s="444"/>
      <c r="AP131" s="445"/>
      <c r="AQ131" s="445"/>
      <c r="AR131" s="445"/>
      <c r="AS131" s="445"/>
      <c r="AT131" s="445"/>
      <c r="AU131" s="446"/>
      <c r="AV131" s="444"/>
      <c r="AW131" s="445"/>
      <c r="AX131" s="445"/>
      <c r="AY131" s="445"/>
      <c r="AZ131" s="445"/>
      <c r="BA131" s="445"/>
      <c r="BB131" s="446"/>
      <c r="BC131" s="444"/>
      <c r="BD131" s="445"/>
      <c r="BE131" s="447"/>
      <c r="BF131" s="1154"/>
      <c r="BG131" s="1155"/>
      <c r="BH131" s="1156"/>
      <c r="BI131" s="1157"/>
      <c r="BJ131" s="1158"/>
      <c r="BK131" s="1159"/>
      <c r="BL131" s="1159"/>
      <c r="BM131" s="1159"/>
      <c r="BN131" s="1160"/>
    </row>
    <row r="132" spans="2:66" ht="20.25" customHeight="1" x14ac:dyDescent="0.15">
      <c r="B132" s="1197"/>
      <c r="C132" s="1198"/>
      <c r="D132" s="1199"/>
      <c r="E132" s="1174"/>
      <c r="F132" s="1175"/>
      <c r="G132" s="1200"/>
      <c r="H132" s="1201"/>
      <c r="I132" s="454"/>
      <c r="J132" s="455">
        <f>G131</f>
        <v>0</v>
      </c>
      <c r="K132" s="454"/>
      <c r="L132" s="455">
        <f>M131</f>
        <v>0</v>
      </c>
      <c r="M132" s="1202"/>
      <c r="N132" s="1203"/>
      <c r="O132" s="1204"/>
      <c r="P132" s="1205"/>
      <c r="Q132" s="1205"/>
      <c r="R132" s="1201"/>
      <c r="S132" s="1148"/>
      <c r="T132" s="1149"/>
      <c r="U132" s="1149"/>
      <c r="V132" s="1149"/>
      <c r="W132" s="1150"/>
      <c r="X132" s="448" t="s">
        <v>976</v>
      </c>
      <c r="Y132" s="449"/>
      <c r="Z132" s="450"/>
      <c r="AA132" s="436" t="str">
        <f>IF(AA131="","",VLOOKUP(AA131,勤務形態一覧表_シフト記号表!$C$6:$L$47,10,FALSE))</f>
        <v/>
      </c>
      <c r="AB132" s="437" t="str">
        <f>IF(AB131="","",VLOOKUP(AB131,勤務形態一覧表_シフト記号表!$C$6:$L$47,10,FALSE))</f>
        <v/>
      </c>
      <c r="AC132" s="437" t="str">
        <f>IF(AC131="","",VLOOKUP(AC131,勤務形態一覧表_シフト記号表!$C$6:$L$47,10,FALSE))</f>
        <v/>
      </c>
      <c r="AD132" s="437" t="str">
        <f>IF(AD131="","",VLOOKUP(AD131,勤務形態一覧表_シフト記号表!$C$6:$L$47,10,FALSE))</f>
        <v/>
      </c>
      <c r="AE132" s="437" t="str">
        <f>IF(AE131="","",VLOOKUP(AE131,勤務形態一覧表_シフト記号表!$C$6:$L$47,10,FALSE))</f>
        <v/>
      </c>
      <c r="AF132" s="437" t="str">
        <f>IF(AF131="","",VLOOKUP(AF131,勤務形態一覧表_シフト記号表!$C$6:$L$47,10,FALSE))</f>
        <v/>
      </c>
      <c r="AG132" s="438" t="str">
        <f>IF(AG131="","",VLOOKUP(AG131,勤務形態一覧表_シフト記号表!$C$6:$L$47,10,FALSE))</f>
        <v/>
      </c>
      <c r="AH132" s="436" t="str">
        <f>IF(AH131="","",VLOOKUP(AH131,勤務形態一覧表_シフト記号表!$C$6:$L$47,10,FALSE))</f>
        <v/>
      </c>
      <c r="AI132" s="437" t="str">
        <f>IF(AI131="","",VLOOKUP(AI131,勤務形態一覧表_シフト記号表!$C$6:$L$47,10,FALSE))</f>
        <v/>
      </c>
      <c r="AJ132" s="437" t="str">
        <f>IF(AJ131="","",VLOOKUP(AJ131,勤務形態一覧表_シフト記号表!$C$6:$L$47,10,FALSE))</f>
        <v/>
      </c>
      <c r="AK132" s="437" t="str">
        <f>IF(AK131="","",VLOOKUP(AK131,勤務形態一覧表_シフト記号表!$C$6:$L$47,10,FALSE))</f>
        <v/>
      </c>
      <c r="AL132" s="437" t="str">
        <f>IF(AL131="","",VLOOKUP(AL131,勤務形態一覧表_シフト記号表!$C$6:$L$47,10,FALSE))</f>
        <v/>
      </c>
      <c r="AM132" s="437" t="str">
        <f>IF(AM131="","",VLOOKUP(AM131,勤務形態一覧表_シフト記号表!$C$6:$L$47,10,FALSE))</f>
        <v/>
      </c>
      <c r="AN132" s="438" t="str">
        <f>IF(AN131="","",VLOOKUP(AN131,勤務形態一覧表_シフト記号表!$C$6:$L$47,10,FALSE))</f>
        <v/>
      </c>
      <c r="AO132" s="436" t="str">
        <f>IF(AO131="","",VLOOKUP(AO131,勤務形態一覧表_シフト記号表!$C$6:$L$47,10,FALSE))</f>
        <v/>
      </c>
      <c r="AP132" s="437" t="str">
        <f>IF(AP131="","",VLOOKUP(AP131,勤務形態一覧表_シフト記号表!$C$6:$L$47,10,FALSE))</f>
        <v/>
      </c>
      <c r="AQ132" s="437" t="str">
        <f>IF(AQ131="","",VLOOKUP(AQ131,勤務形態一覧表_シフト記号表!$C$6:$L$47,10,FALSE))</f>
        <v/>
      </c>
      <c r="AR132" s="437" t="str">
        <f>IF(AR131="","",VLOOKUP(AR131,勤務形態一覧表_シフト記号表!$C$6:$L$47,10,FALSE))</f>
        <v/>
      </c>
      <c r="AS132" s="437" t="str">
        <f>IF(AS131="","",VLOOKUP(AS131,勤務形態一覧表_シフト記号表!$C$6:$L$47,10,FALSE))</f>
        <v/>
      </c>
      <c r="AT132" s="437" t="str">
        <f>IF(AT131="","",VLOOKUP(AT131,勤務形態一覧表_シフト記号表!$C$6:$L$47,10,FALSE))</f>
        <v/>
      </c>
      <c r="AU132" s="438" t="str">
        <f>IF(AU131="","",VLOOKUP(AU131,勤務形態一覧表_シフト記号表!$C$6:$L$47,10,FALSE))</f>
        <v/>
      </c>
      <c r="AV132" s="436" t="str">
        <f>IF(AV131="","",VLOOKUP(AV131,勤務形態一覧表_シフト記号表!$C$6:$L$47,10,FALSE))</f>
        <v/>
      </c>
      <c r="AW132" s="437" t="str">
        <f>IF(AW131="","",VLOOKUP(AW131,勤務形態一覧表_シフト記号表!$C$6:$L$47,10,FALSE))</f>
        <v/>
      </c>
      <c r="AX132" s="437" t="str">
        <f>IF(AX131="","",VLOOKUP(AX131,勤務形態一覧表_シフト記号表!$C$6:$L$47,10,FALSE))</f>
        <v/>
      </c>
      <c r="AY132" s="437" t="str">
        <f>IF(AY131="","",VLOOKUP(AY131,勤務形態一覧表_シフト記号表!$C$6:$L$47,10,FALSE))</f>
        <v/>
      </c>
      <c r="AZ132" s="437" t="str">
        <f>IF(AZ131="","",VLOOKUP(AZ131,勤務形態一覧表_シフト記号表!$C$6:$L$47,10,FALSE))</f>
        <v/>
      </c>
      <c r="BA132" s="437" t="str">
        <f>IF(BA131="","",VLOOKUP(BA131,勤務形態一覧表_シフト記号表!$C$6:$L$47,10,FALSE))</f>
        <v/>
      </c>
      <c r="BB132" s="438" t="str">
        <f>IF(BB131="","",VLOOKUP(BB131,勤務形態一覧表_シフト記号表!$C$6:$L$47,10,FALSE))</f>
        <v/>
      </c>
      <c r="BC132" s="436" t="str">
        <f>IF(BC131="","",VLOOKUP(BC131,勤務形態一覧表_シフト記号表!$C$6:$L$47,10,FALSE))</f>
        <v/>
      </c>
      <c r="BD132" s="437" t="str">
        <f>IF(BD131="","",VLOOKUP(BD131,勤務形態一覧表_シフト記号表!$C$6:$L$47,10,FALSE))</f>
        <v/>
      </c>
      <c r="BE132" s="437" t="str">
        <f>IF(BE131="","",VLOOKUP(BE131,勤務形態一覧表_シフト記号表!$C$6:$L$47,10,FALSE))</f>
        <v/>
      </c>
      <c r="BF132" s="1194">
        <f>IF($BI$3="４週",SUM(AA132:BB132),IF($BI$3="暦月",SUM(AA132:BE132),""))</f>
        <v>0</v>
      </c>
      <c r="BG132" s="1195"/>
      <c r="BH132" s="1196">
        <f>IF($BI$3="４週",BF132/4,IF($BI$3="暦月",(BF132/($BI$8/7)),""))</f>
        <v>0</v>
      </c>
      <c r="BI132" s="1195"/>
      <c r="BJ132" s="1191"/>
      <c r="BK132" s="1192"/>
      <c r="BL132" s="1192"/>
      <c r="BM132" s="1192"/>
      <c r="BN132" s="1193"/>
    </row>
    <row r="133" spans="2:66" ht="20.25" customHeight="1" x14ac:dyDescent="0.15">
      <c r="B133" s="1169">
        <f>B131+1</f>
        <v>59</v>
      </c>
      <c r="C133" s="1171"/>
      <c r="D133" s="1173"/>
      <c r="E133" s="1174"/>
      <c r="F133" s="1175"/>
      <c r="G133" s="1179"/>
      <c r="H133" s="1180"/>
      <c r="I133" s="431"/>
      <c r="J133" s="432"/>
      <c r="K133" s="431"/>
      <c r="L133" s="432"/>
      <c r="M133" s="1183"/>
      <c r="N133" s="1184"/>
      <c r="O133" s="1187"/>
      <c r="P133" s="1188"/>
      <c r="Q133" s="1188"/>
      <c r="R133" s="1180"/>
      <c r="S133" s="1148"/>
      <c r="T133" s="1149"/>
      <c r="U133" s="1149"/>
      <c r="V133" s="1149"/>
      <c r="W133" s="1150"/>
      <c r="X133" s="451" t="s">
        <v>975</v>
      </c>
      <c r="Y133" s="452"/>
      <c r="Z133" s="453"/>
      <c r="AA133" s="444"/>
      <c r="AB133" s="445"/>
      <c r="AC133" s="445"/>
      <c r="AD133" s="445"/>
      <c r="AE133" s="445"/>
      <c r="AF133" s="445"/>
      <c r="AG133" s="446"/>
      <c r="AH133" s="444"/>
      <c r="AI133" s="445"/>
      <c r="AJ133" s="445"/>
      <c r="AK133" s="445"/>
      <c r="AL133" s="445"/>
      <c r="AM133" s="445"/>
      <c r="AN133" s="446"/>
      <c r="AO133" s="444"/>
      <c r="AP133" s="445"/>
      <c r="AQ133" s="445"/>
      <c r="AR133" s="445"/>
      <c r="AS133" s="445"/>
      <c r="AT133" s="445"/>
      <c r="AU133" s="446"/>
      <c r="AV133" s="444"/>
      <c r="AW133" s="445"/>
      <c r="AX133" s="445"/>
      <c r="AY133" s="445"/>
      <c r="AZ133" s="445"/>
      <c r="BA133" s="445"/>
      <c r="BB133" s="446"/>
      <c r="BC133" s="444"/>
      <c r="BD133" s="445"/>
      <c r="BE133" s="447"/>
      <c r="BF133" s="1154"/>
      <c r="BG133" s="1155"/>
      <c r="BH133" s="1156"/>
      <c r="BI133" s="1157"/>
      <c r="BJ133" s="1158"/>
      <c r="BK133" s="1159"/>
      <c r="BL133" s="1159"/>
      <c r="BM133" s="1159"/>
      <c r="BN133" s="1160"/>
    </row>
    <row r="134" spans="2:66" ht="20.25" customHeight="1" x14ac:dyDescent="0.15">
      <c r="B134" s="1197"/>
      <c r="C134" s="1198"/>
      <c r="D134" s="1199"/>
      <c r="E134" s="1174"/>
      <c r="F134" s="1175"/>
      <c r="G134" s="1200"/>
      <c r="H134" s="1201"/>
      <c r="I134" s="454"/>
      <c r="J134" s="455">
        <f>G133</f>
        <v>0</v>
      </c>
      <c r="K134" s="454"/>
      <c r="L134" s="455">
        <f>M133</f>
        <v>0</v>
      </c>
      <c r="M134" s="1202"/>
      <c r="N134" s="1203"/>
      <c r="O134" s="1204"/>
      <c r="P134" s="1205"/>
      <c r="Q134" s="1205"/>
      <c r="R134" s="1201"/>
      <c r="S134" s="1148"/>
      <c r="T134" s="1149"/>
      <c r="U134" s="1149"/>
      <c r="V134" s="1149"/>
      <c r="W134" s="1150"/>
      <c r="X134" s="448" t="s">
        <v>976</v>
      </c>
      <c r="Y134" s="449"/>
      <c r="Z134" s="450"/>
      <c r="AA134" s="436" t="str">
        <f>IF(AA133="","",VLOOKUP(AA133,勤務形態一覧表_シフト記号表!$C$6:$L$47,10,FALSE))</f>
        <v/>
      </c>
      <c r="AB134" s="437" t="str">
        <f>IF(AB133="","",VLOOKUP(AB133,勤務形態一覧表_シフト記号表!$C$6:$L$47,10,FALSE))</f>
        <v/>
      </c>
      <c r="AC134" s="437" t="str">
        <f>IF(AC133="","",VLOOKUP(AC133,勤務形態一覧表_シフト記号表!$C$6:$L$47,10,FALSE))</f>
        <v/>
      </c>
      <c r="AD134" s="437" t="str">
        <f>IF(AD133="","",VLOOKUP(AD133,勤務形態一覧表_シフト記号表!$C$6:$L$47,10,FALSE))</f>
        <v/>
      </c>
      <c r="AE134" s="437" t="str">
        <f>IF(AE133="","",VLOOKUP(AE133,勤務形態一覧表_シフト記号表!$C$6:$L$47,10,FALSE))</f>
        <v/>
      </c>
      <c r="AF134" s="437" t="str">
        <f>IF(AF133="","",VLOOKUP(AF133,勤務形態一覧表_シフト記号表!$C$6:$L$47,10,FALSE))</f>
        <v/>
      </c>
      <c r="AG134" s="438" t="str">
        <f>IF(AG133="","",VLOOKUP(AG133,勤務形態一覧表_シフト記号表!$C$6:$L$47,10,FALSE))</f>
        <v/>
      </c>
      <c r="AH134" s="436" t="str">
        <f>IF(AH133="","",VLOOKUP(AH133,勤務形態一覧表_シフト記号表!$C$6:$L$47,10,FALSE))</f>
        <v/>
      </c>
      <c r="AI134" s="437" t="str">
        <f>IF(AI133="","",VLOOKUP(AI133,勤務形態一覧表_シフト記号表!$C$6:$L$47,10,FALSE))</f>
        <v/>
      </c>
      <c r="AJ134" s="437" t="str">
        <f>IF(AJ133="","",VLOOKUP(AJ133,勤務形態一覧表_シフト記号表!$C$6:$L$47,10,FALSE))</f>
        <v/>
      </c>
      <c r="AK134" s="437" t="str">
        <f>IF(AK133="","",VLOOKUP(AK133,勤務形態一覧表_シフト記号表!$C$6:$L$47,10,FALSE))</f>
        <v/>
      </c>
      <c r="AL134" s="437" t="str">
        <f>IF(AL133="","",VLOOKUP(AL133,勤務形態一覧表_シフト記号表!$C$6:$L$47,10,FALSE))</f>
        <v/>
      </c>
      <c r="AM134" s="437" t="str">
        <f>IF(AM133="","",VLOOKUP(AM133,勤務形態一覧表_シフト記号表!$C$6:$L$47,10,FALSE))</f>
        <v/>
      </c>
      <c r="AN134" s="438" t="str">
        <f>IF(AN133="","",VLOOKUP(AN133,勤務形態一覧表_シフト記号表!$C$6:$L$47,10,FALSE))</f>
        <v/>
      </c>
      <c r="AO134" s="436" t="str">
        <f>IF(AO133="","",VLOOKUP(AO133,勤務形態一覧表_シフト記号表!$C$6:$L$47,10,FALSE))</f>
        <v/>
      </c>
      <c r="AP134" s="437" t="str">
        <f>IF(AP133="","",VLOOKUP(AP133,勤務形態一覧表_シフト記号表!$C$6:$L$47,10,FALSE))</f>
        <v/>
      </c>
      <c r="AQ134" s="437" t="str">
        <f>IF(AQ133="","",VLOOKUP(AQ133,勤務形態一覧表_シフト記号表!$C$6:$L$47,10,FALSE))</f>
        <v/>
      </c>
      <c r="AR134" s="437" t="str">
        <f>IF(AR133="","",VLOOKUP(AR133,勤務形態一覧表_シフト記号表!$C$6:$L$47,10,FALSE))</f>
        <v/>
      </c>
      <c r="AS134" s="437" t="str">
        <f>IF(AS133="","",VLOOKUP(AS133,勤務形態一覧表_シフト記号表!$C$6:$L$47,10,FALSE))</f>
        <v/>
      </c>
      <c r="AT134" s="437" t="str">
        <f>IF(AT133="","",VLOOKUP(AT133,勤務形態一覧表_シフト記号表!$C$6:$L$47,10,FALSE))</f>
        <v/>
      </c>
      <c r="AU134" s="438" t="str">
        <f>IF(AU133="","",VLOOKUP(AU133,勤務形態一覧表_シフト記号表!$C$6:$L$47,10,FALSE))</f>
        <v/>
      </c>
      <c r="AV134" s="436" t="str">
        <f>IF(AV133="","",VLOOKUP(AV133,勤務形態一覧表_シフト記号表!$C$6:$L$47,10,FALSE))</f>
        <v/>
      </c>
      <c r="AW134" s="437" t="str">
        <f>IF(AW133="","",VLOOKUP(AW133,勤務形態一覧表_シフト記号表!$C$6:$L$47,10,FALSE))</f>
        <v/>
      </c>
      <c r="AX134" s="437" t="str">
        <f>IF(AX133="","",VLOOKUP(AX133,勤務形態一覧表_シフト記号表!$C$6:$L$47,10,FALSE))</f>
        <v/>
      </c>
      <c r="AY134" s="437" t="str">
        <f>IF(AY133="","",VLOOKUP(AY133,勤務形態一覧表_シフト記号表!$C$6:$L$47,10,FALSE))</f>
        <v/>
      </c>
      <c r="AZ134" s="437" t="str">
        <f>IF(AZ133="","",VLOOKUP(AZ133,勤務形態一覧表_シフト記号表!$C$6:$L$47,10,FALSE))</f>
        <v/>
      </c>
      <c r="BA134" s="437" t="str">
        <f>IF(BA133="","",VLOOKUP(BA133,勤務形態一覧表_シフト記号表!$C$6:$L$47,10,FALSE))</f>
        <v/>
      </c>
      <c r="BB134" s="438" t="str">
        <f>IF(BB133="","",VLOOKUP(BB133,勤務形態一覧表_シフト記号表!$C$6:$L$47,10,FALSE))</f>
        <v/>
      </c>
      <c r="BC134" s="436" t="str">
        <f>IF(BC133="","",VLOOKUP(BC133,勤務形態一覧表_シフト記号表!$C$6:$L$47,10,FALSE))</f>
        <v/>
      </c>
      <c r="BD134" s="437" t="str">
        <f>IF(BD133="","",VLOOKUP(BD133,勤務形態一覧表_シフト記号表!$C$6:$L$47,10,FALSE))</f>
        <v/>
      </c>
      <c r="BE134" s="437" t="str">
        <f>IF(BE133="","",VLOOKUP(BE133,勤務形態一覧表_シフト記号表!$C$6:$L$47,10,FALSE))</f>
        <v/>
      </c>
      <c r="BF134" s="1194">
        <f>IF($BI$3="４週",SUM(AA134:BB134),IF($BI$3="暦月",SUM(AA134:BE134),""))</f>
        <v>0</v>
      </c>
      <c r="BG134" s="1195"/>
      <c r="BH134" s="1196">
        <f>IF($BI$3="４週",BF134/4,IF($BI$3="暦月",(BF134/($BI$8/7)),""))</f>
        <v>0</v>
      </c>
      <c r="BI134" s="1195"/>
      <c r="BJ134" s="1191"/>
      <c r="BK134" s="1192"/>
      <c r="BL134" s="1192"/>
      <c r="BM134" s="1192"/>
      <c r="BN134" s="1193"/>
    </row>
    <row r="135" spans="2:66" ht="20.25" customHeight="1" x14ac:dyDescent="0.15">
      <c r="B135" s="1169">
        <f>B133+1</f>
        <v>60</v>
      </c>
      <c r="C135" s="1171"/>
      <c r="D135" s="1173"/>
      <c r="E135" s="1174"/>
      <c r="F135" s="1175"/>
      <c r="G135" s="1179"/>
      <c r="H135" s="1180"/>
      <c r="I135" s="431"/>
      <c r="J135" s="432"/>
      <c r="K135" s="431"/>
      <c r="L135" s="432"/>
      <c r="M135" s="1183"/>
      <c r="N135" s="1184"/>
      <c r="O135" s="1187"/>
      <c r="P135" s="1188"/>
      <c r="Q135" s="1188"/>
      <c r="R135" s="1180"/>
      <c r="S135" s="1148"/>
      <c r="T135" s="1149"/>
      <c r="U135" s="1149"/>
      <c r="V135" s="1149"/>
      <c r="W135" s="1150"/>
      <c r="X135" s="451" t="s">
        <v>975</v>
      </c>
      <c r="Y135" s="452"/>
      <c r="Z135" s="453"/>
      <c r="AA135" s="444"/>
      <c r="AB135" s="445"/>
      <c r="AC135" s="445"/>
      <c r="AD135" s="445"/>
      <c r="AE135" s="445"/>
      <c r="AF135" s="445"/>
      <c r="AG135" s="446"/>
      <c r="AH135" s="444"/>
      <c r="AI135" s="445"/>
      <c r="AJ135" s="445"/>
      <c r="AK135" s="445"/>
      <c r="AL135" s="445"/>
      <c r="AM135" s="445"/>
      <c r="AN135" s="446"/>
      <c r="AO135" s="444"/>
      <c r="AP135" s="445"/>
      <c r="AQ135" s="445"/>
      <c r="AR135" s="445"/>
      <c r="AS135" s="445"/>
      <c r="AT135" s="445"/>
      <c r="AU135" s="446"/>
      <c r="AV135" s="444"/>
      <c r="AW135" s="445"/>
      <c r="AX135" s="445"/>
      <c r="AY135" s="445"/>
      <c r="AZ135" s="445"/>
      <c r="BA135" s="445"/>
      <c r="BB135" s="446"/>
      <c r="BC135" s="444"/>
      <c r="BD135" s="445"/>
      <c r="BE135" s="447"/>
      <c r="BF135" s="1154"/>
      <c r="BG135" s="1155"/>
      <c r="BH135" s="1156"/>
      <c r="BI135" s="1157"/>
      <c r="BJ135" s="1158"/>
      <c r="BK135" s="1159"/>
      <c r="BL135" s="1159"/>
      <c r="BM135" s="1159"/>
      <c r="BN135" s="1160"/>
    </row>
    <row r="136" spans="2:66" ht="20.25" customHeight="1" x14ac:dyDescent="0.15">
      <c r="B136" s="1197"/>
      <c r="C136" s="1198"/>
      <c r="D136" s="1199"/>
      <c r="E136" s="1174"/>
      <c r="F136" s="1175"/>
      <c r="G136" s="1200"/>
      <c r="H136" s="1201"/>
      <c r="I136" s="454"/>
      <c r="J136" s="455">
        <f>G135</f>
        <v>0</v>
      </c>
      <c r="K136" s="454"/>
      <c r="L136" s="455">
        <f>M135</f>
        <v>0</v>
      </c>
      <c r="M136" s="1202"/>
      <c r="N136" s="1203"/>
      <c r="O136" s="1204"/>
      <c r="P136" s="1205"/>
      <c r="Q136" s="1205"/>
      <c r="R136" s="1201"/>
      <c r="S136" s="1148"/>
      <c r="T136" s="1149"/>
      <c r="U136" s="1149"/>
      <c r="V136" s="1149"/>
      <c r="W136" s="1150"/>
      <c r="X136" s="448" t="s">
        <v>976</v>
      </c>
      <c r="Y136" s="449"/>
      <c r="Z136" s="450"/>
      <c r="AA136" s="436" t="str">
        <f>IF(AA135="","",VLOOKUP(AA135,勤務形態一覧表_シフト記号表!$C$6:$L$47,10,FALSE))</f>
        <v/>
      </c>
      <c r="AB136" s="437" t="str">
        <f>IF(AB135="","",VLOOKUP(AB135,勤務形態一覧表_シフト記号表!$C$6:$L$47,10,FALSE))</f>
        <v/>
      </c>
      <c r="AC136" s="437" t="str">
        <f>IF(AC135="","",VLOOKUP(AC135,勤務形態一覧表_シフト記号表!$C$6:$L$47,10,FALSE))</f>
        <v/>
      </c>
      <c r="AD136" s="437" t="str">
        <f>IF(AD135="","",VLOOKUP(AD135,勤務形態一覧表_シフト記号表!$C$6:$L$47,10,FALSE))</f>
        <v/>
      </c>
      <c r="AE136" s="437" t="str">
        <f>IF(AE135="","",VLOOKUP(AE135,勤務形態一覧表_シフト記号表!$C$6:$L$47,10,FALSE))</f>
        <v/>
      </c>
      <c r="AF136" s="437" t="str">
        <f>IF(AF135="","",VLOOKUP(AF135,勤務形態一覧表_シフト記号表!$C$6:$L$47,10,FALSE))</f>
        <v/>
      </c>
      <c r="AG136" s="438" t="str">
        <f>IF(AG135="","",VLOOKUP(AG135,勤務形態一覧表_シフト記号表!$C$6:$L$47,10,FALSE))</f>
        <v/>
      </c>
      <c r="AH136" s="436" t="str">
        <f>IF(AH135="","",VLOOKUP(AH135,勤務形態一覧表_シフト記号表!$C$6:$L$47,10,FALSE))</f>
        <v/>
      </c>
      <c r="AI136" s="437" t="str">
        <f>IF(AI135="","",VLOOKUP(AI135,勤務形態一覧表_シフト記号表!$C$6:$L$47,10,FALSE))</f>
        <v/>
      </c>
      <c r="AJ136" s="437" t="str">
        <f>IF(AJ135="","",VLOOKUP(AJ135,勤務形態一覧表_シフト記号表!$C$6:$L$47,10,FALSE))</f>
        <v/>
      </c>
      <c r="AK136" s="437" t="str">
        <f>IF(AK135="","",VLOOKUP(AK135,勤務形態一覧表_シフト記号表!$C$6:$L$47,10,FALSE))</f>
        <v/>
      </c>
      <c r="AL136" s="437" t="str">
        <f>IF(AL135="","",VLOOKUP(AL135,勤務形態一覧表_シフト記号表!$C$6:$L$47,10,FALSE))</f>
        <v/>
      </c>
      <c r="AM136" s="437" t="str">
        <f>IF(AM135="","",VLOOKUP(AM135,勤務形態一覧表_シフト記号表!$C$6:$L$47,10,FALSE))</f>
        <v/>
      </c>
      <c r="AN136" s="438" t="str">
        <f>IF(AN135="","",VLOOKUP(AN135,勤務形態一覧表_シフト記号表!$C$6:$L$47,10,FALSE))</f>
        <v/>
      </c>
      <c r="AO136" s="436" t="str">
        <f>IF(AO135="","",VLOOKUP(AO135,勤務形態一覧表_シフト記号表!$C$6:$L$47,10,FALSE))</f>
        <v/>
      </c>
      <c r="AP136" s="437" t="str">
        <f>IF(AP135="","",VLOOKUP(AP135,勤務形態一覧表_シフト記号表!$C$6:$L$47,10,FALSE))</f>
        <v/>
      </c>
      <c r="AQ136" s="437" t="str">
        <f>IF(AQ135="","",VLOOKUP(AQ135,勤務形態一覧表_シフト記号表!$C$6:$L$47,10,FALSE))</f>
        <v/>
      </c>
      <c r="AR136" s="437" t="str">
        <f>IF(AR135="","",VLOOKUP(AR135,勤務形態一覧表_シフト記号表!$C$6:$L$47,10,FALSE))</f>
        <v/>
      </c>
      <c r="AS136" s="437" t="str">
        <f>IF(AS135="","",VLOOKUP(AS135,勤務形態一覧表_シフト記号表!$C$6:$L$47,10,FALSE))</f>
        <v/>
      </c>
      <c r="AT136" s="437" t="str">
        <f>IF(AT135="","",VLOOKUP(AT135,勤務形態一覧表_シフト記号表!$C$6:$L$47,10,FALSE))</f>
        <v/>
      </c>
      <c r="AU136" s="438" t="str">
        <f>IF(AU135="","",VLOOKUP(AU135,勤務形態一覧表_シフト記号表!$C$6:$L$47,10,FALSE))</f>
        <v/>
      </c>
      <c r="AV136" s="436" t="str">
        <f>IF(AV135="","",VLOOKUP(AV135,勤務形態一覧表_シフト記号表!$C$6:$L$47,10,FALSE))</f>
        <v/>
      </c>
      <c r="AW136" s="437" t="str">
        <f>IF(AW135="","",VLOOKUP(AW135,勤務形態一覧表_シフト記号表!$C$6:$L$47,10,FALSE))</f>
        <v/>
      </c>
      <c r="AX136" s="437" t="str">
        <f>IF(AX135="","",VLOOKUP(AX135,勤務形態一覧表_シフト記号表!$C$6:$L$47,10,FALSE))</f>
        <v/>
      </c>
      <c r="AY136" s="437" t="str">
        <f>IF(AY135="","",VLOOKUP(AY135,勤務形態一覧表_シフト記号表!$C$6:$L$47,10,FALSE))</f>
        <v/>
      </c>
      <c r="AZ136" s="437" t="str">
        <f>IF(AZ135="","",VLOOKUP(AZ135,勤務形態一覧表_シフト記号表!$C$6:$L$47,10,FALSE))</f>
        <v/>
      </c>
      <c r="BA136" s="437" t="str">
        <f>IF(BA135="","",VLOOKUP(BA135,勤務形態一覧表_シフト記号表!$C$6:$L$47,10,FALSE))</f>
        <v/>
      </c>
      <c r="BB136" s="438" t="str">
        <f>IF(BB135="","",VLOOKUP(BB135,勤務形態一覧表_シフト記号表!$C$6:$L$47,10,FALSE))</f>
        <v/>
      </c>
      <c r="BC136" s="436" t="str">
        <f>IF(BC135="","",VLOOKUP(BC135,勤務形態一覧表_シフト記号表!$C$6:$L$47,10,FALSE))</f>
        <v/>
      </c>
      <c r="BD136" s="437" t="str">
        <f>IF(BD135="","",VLOOKUP(BD135,勤務形態一覧表_シフト記号表!$C$6:$L$47,10,FALSE))</f>
        <v/>
      </c>
      <c r="BE136" s="437" t="str">
        <f>IF(BE135="","",VLOOKUP(BE135,勤務形態一覧表_シフト記号表!$C$6:$L$47,10,FALSE))</f>
        <v/>
      </c>
      <c r="BF136" s="1194">
        <f>IF($BI$3="４週",SUM(AA136:BB136),IF($BI$3="暦月",SUM(AA136:BE136),""))</f>
        <v>0</v>
      </c>
      <c r="BG136" s="1195"/>
      <c r="BH136" s="1196">
        <f>IF($BI$3="４週",BF136/4,IF($BI$3="暦月",(BF136/($BI$8/7)),""))</f>
        <v>0</v>
      </c>
      <c r="BI136" s="1195"/>
      <c r="BJ136" s="1191"/>
      <c r="BK136" s="1192"/>
      <c r="BL136" s="1192"/>
      <c r="BM136" s="1192"/>
      <c r="BN136" s="1193"/>
    </row>
    <row r="137" spans="2:66" ht="20.25" customHeight="1" x14ac:dyDescent="0.15">
      <c r="B137" s="1169">
        <f>B135+1</f>
        <v>61</v>
      </c>
      <c r="C137" s="1171"/>
      <c r="D137" s="1173"/>
      <c r="E137" s="1174"/>
      <c r="F137" s="1175"/>
      <c r="G137" s="1179"/>
      <c r="H137" s="1180"/>
      <c r="I137" s="431"/>
      <c r="J137" s="432"/>
      <c r="K137" s="431"/>
      <c r="L137" s="432"/>
      <c r="M137" s="1183"/>
      <c r="N137" s="1184"/>
      <c r="O137" s="1187"/>
      <c r="P137" s="1188"/>
      <c r="Q137" s="1188"/>
      <c r="R137" s="1180"/>
      <c r="S137" s="1148"/>
      <c r="T137" s="1149"/>
      <c r="U137" s="1149"/>
      <c r="V137" s="1149"/>
      <c r="W137" s="1150"/>
      <c r="X137" s="451" t="s">
        <v>975</v>
      </c>
      <c r="Y137" s="452"/>
      <c r="Z137" s="453"/>
      <c r="AA137" s="444"/>
      <c r="AB137" s="445"/>
      <c r="AC137" s="445"/>
      <c r="AD137" s="445"/>
      <c r="AE137" s="445"/>
      <c r="AF137" s="445"/>
      <c r="AG137" s="446"/>
      <c r="AH137" s="444"/>
      <c r="AI137" s="445"/>
      <c r="AJ137" s="445"/>
      <c r="AK137" s="445"/>
      <c r="AL137" s="445"/>
      <c r="AM137" s="445"/>
      <c r="AN137" s="446"/>
      <c r="AO137" s="444"/>
      <c r="AP137" s="445"/>
      <c r="AQ137" s="445"/>
      <c r="AR137" s="445"/>
      <c r="AS137" s="445"/>
      <c r="AT137" s="445"/>
      <c r="AU137" s="446"/>
      <c r="AV137" s="444"/>
      <c r="AW137" s="445"/>
      <c r="AX137" s="445"/>
      <c r="AY137" s="445"/>
      <c r="AZ137" s="445"/>
      <c r="BA137" s="445"/>
      <c r="BB137" s="446"/>
      <c r="BC137" s="444"/>
      <c r="BD137" s="445"/>
      <c r="BE137" s="447"/>
      <c r="BF137" s="1154"/>
      <c r="BG137" s="1155"/>
      <c r="BH137" s="1156"/>
      <c r="BI137" s="1157"/>
      <c r="BJ137" s="1158"/>
      <c r="BK137" s="1159"/>
      <c r="BL137" s="1159"/>
      <c r="BM137" s="1159"/>
      <c r="BN137" s="1160"/>
    </row>
    <row r="138" spans="2:66" ht="20.25" customHeight="1" x14ac:dyDescent="0.15">
      <c r="B138" s="1197"/>
      <c r="C138" s="1198"/>
      <c r="D138" s="1199"/>
      <c r="E138" s="1174"/>
      <c r="F138" s="1175"/>
      <c r="G138" s="1200"/>
      <c r="H138" s="1201"/>
      <c r="I138" s="454"/>
      <c r="J138" s="455">
        <f>G137</f>
        <v>0</v>
      </c>
      <c r="K138" s="454"/>
      <c r="L138" s="455">
        <f>M137</f>
        <v>0</v>
      </c>
      <c r="M138" s="1202"/>
      <c r="N138" s="1203"/>
      <c r="O138" s="1204"/>
      <c r="P138" s="1205"/>
      <c r="Q138" s="1205"/>
      <c r="R138" s="1201"/>
      <c r="S138" s="1148"/>
      <c r="T138" s="1149"/>
      <c r="U138" s="1149"/>
      <c r="V138" s="1149"/>
      <c r="W138" s="1150"/>
      <c r="X138" s="448" t="s">
        <v>976</v>
      </c>
      <c r="Y138" s="449"/>
      <c r="Z138" s="450"/>
      <c r="AA138" s="436" t="str">
        <f>IF(AA137="","",VLOOKUP(AA137,勤務形態一覧表_シフト記号表!$C$6:$L$47,10,FALSE))</f>
        <v/>
      </c>
      <c r="AB138" s="437" t="str">
        <f>IF(AB137="","",VLOOKUP(AB137,勤務形態一覧表_シフト記号表!$C$6:$L$47,10,FALSE))</f>
        <v/>
      </c>
      <c r="AC138" s="437" t="str">
        <f>IF(AC137="","",VLOOKUP(AC137,勤務形態一覧表_シフト記号表!$C$6:$L$47,10,FALSE))</f>
        <v/>
      </c>
      <c r="AD138" s="437" t="str">
        <f>IF(AD137="","",VLOOKUP(AD137,勤務形態一覧表_シフト記号表!$C$6:$L$47,10,FALSE))</f>
        <v/>
      </c>
      <c r="AE138" s="437" t="str">
        <f>IF(AE137="","",VLOOKUP(AE137,勤務形態一覧表_シフト記号表!$C$6:$L$47,10,FALSE))</f>
        <v/>
      </c>
      <c r="AF138" s="437" t="str">
        <f>IF(AF137="","",VLOOKUP(AF137,勤務形態一覧表_シフト記号表!$C$6:$L$47,10,FALSE))</f>
        <v/>
      </c>
      <c r="AG138" s="438" t="str">
        <f>IF(AG137="","",VLOOKUP(AG137,勤務形態一覧表_シフト記号表!$C$6:$L$47,10,FALSE))</f>
        <v/>
      </c>
      <c r="AH138" s="436" t="str">
        <f>IF(AH137="","",VLOOKUP(AH137,勤務形態一覧表_シフト記号表!$C$6:$L$47,10,FALSE))</f>
        <v/>
      </c>
      <c r="AI138" s="437" t="str">
        <f>IF(AI137="","",VLOOKUP(AI137,勤務形態一覧表_シフト記号表!$C$6:$L$47,10,FALSE))</f>
        <v/>
      </c>
      <c r="AJ138" s="437" t="str">
        <f>IF(AJ137="","",VLOOKUP(AJ137,勤務形態一覧表_シフト記号表!$C$6:$L$47,10,FALSE))</f>
        <v/>
      </c>
      <c r="AK138" s="437" t="str">
        <f>IF(AK137="","",VLOOKUP(AK137,勤務形態一覧表_シフト記号表!$C$6:$L$47,10,FALSE))</f>
        <v/>
      </c>
      <c r="AL138" s="437" t="str">
        <f>IF(AL137="","",VLOOKUP(AL137,勤務形態一覧表_シフト記号表!$C$6:$L$47,10,FALSE))</f>
        <v/>
      </c>
      <c r="AM138" s="437" t="str">
        <f>IF(AM137="","",VLOOKUP(AM137,勤務形態一覧表_シフト記号表!$C$6:$L$47,10,FALSE))</f>
        <v/>
      </c>
      <c r="AN138" s="438" t="str">
        <f>IF(AN137="","",VLOOKUP(AN137,勤務形態一覧表_シフト記号表!$C$6:$L$47,10,FALSE))</f>
        <v/>
      </c>
      <c r="AO138" s="436" t="str">
        <f>IF(AO137="","",VLOOKUP(AO137,勤務形態一覧表_シフト記号表!$C$6:$L$47,10,FALSE))</f>
        <v/>
      </c>
      <c r="AP138" s="437" t="str">
        <f>IF(AP137="","",VLOOKUP(AP137,勤務形態一覧表_シフト記号表!$C$6:$L$47,10,FALSE))</f>
        <v/>
      </c>
      <c r="AQ138" s="437" t="str">
        <f>IF(AQ137="","",VLOOKUP(AQ137,勤務形態一覧表_シフト記号表!$C$6:$L$47,10,FALSE))</f>
        <v/>
      </c>
      <c r="AR138" s="437" t="str">
        <f>IF(AR137="","",VLOOKUP(AR137,勤務形態一覧表_シフト記号表!$C$6:$L$47,10,FALSE))</f>
        <v/>
      </c>
      <c r="AS138" s="437" t="str">
        <f>IF(AS137="","",VLOOKUP(AS137,勤務形態一覧表_シフト記号表!$C$6:$L$47,10,FALSE))</f>
        <v/>
      </c>
      <c r="AT138" s="437" t="str">
        <f>IF(AT137="","",VLOOKUP(AT137,勤務形態一覧表_シフト記号表!$C$6:$L$47,10,FALSE))</f>
        <v/>
      </c>
      <c r="AU138" s="438" t="str">
        <f>IF(AU137="","",VLOOKUP(AU137,勤務形態一覧表_シフト記号表!$C$6:$L$47,10,FALSE))</f>
        <v/>
      </c>
      <c r="AV138" s="436" t="str">
        <f>IF(AV137="","",VLOOKUP(AV137,勤務形態一覧表_シフト記号表!$C$6:$L$47,10,FALSE))</f>
        <v/>
      </c>
      <c r="AW138" s="437" t="str">
        <f>IF(AW137="","",VLOOKUP(AW137,勤務形態一覧表_シフト記号表!$C$6:$L$47,10,FALSE))</f>
        <v/>
      </c>
      <c r="AX138" s="437" t="str">
        <f>IF(AX137="","",VLOOKUP(AX137,勤務形態一覧表_シフト記号表!$C$6:$L$47,10,FALSE))</f>
        <v/>
      </c>
      <c r="AY138" s="437" t="str">
        <f>IF(AY137="","",VLOOKUP(AY137,勤務形態一覧表_シフト記号表!$C$6:$L$47,10,FALSE))</f>
        <v/>
      </c>
      <c r="AZ138" s="437" t="str">
        <f>IF(AZ137="","",VLOOKUP(AZ137,勤務形態一覧表_シフト記号表!$C$6:$L$47,10,FALSE))</f>
        <v/>
      </c>
      <c r="BA138" s="437" t="str">
        <f>IF(BA137="","",VLOOKUP(BA137,勤務形態一覧表_シフト記号表!$C$6:$L$47,10,FALSE))</f>
        <v/>
      </c>
      <c r="BB138" s="438" t="str">
        <f>IF(BB137="","",VLOOKUP(BB137,勤務形態一覧表_シフト記号表!$C$6:$L$47,10,FALSE))</f>
        <v/>
      </c>
      <c r="BC138" s="436" t="str">
        <f>IF(BC137="","",VLOOKUP(BC137,勤務形態一覧表_シフト記号表!$C$6:$L$47,10,FALSE))</f>
        <v/>
      </c>
      <c r="BD138" s="437" t="str">
        <f>IF(BD137="","",VLOOKUP(BD137,勤務形態一覧表_シフト記号表!$C$6:$L$47,10,FALSE))</f>
        <v/>
      </c>
      <c r="BE138" s="437" t="str">
        <f>IF(BE137="","",VLOOKUP(BE137,勤務形態一覧表_シフト記号表!$C$6:$L$47,10,FALSE))</f>
        <v/>
      </c>
      <c r="BF138" s="1194">
        <f>IF($BI$3="４週",SUM(AA138:BB138),IF($BI$3="暦月",SUM(AA138:BE138),""))</f>
        <v>0</v>
      </c>
      <c r="BG138" s="1195"/>
      <c r="BH138" s="1196">
        <f>IF($BI$3="４週",BF138/4,IF($BI$3="暦月",(BF138/($BI$8/7)),""))</f>
        <v>0</v>
      </c>
      <c r="BI138" s="1195"/>
      <c r="BJ138" s="1191"/>
      <c r="BK138" s="1192"/>
      <c r="BL138" s="1192"/>
      <c r="BM138" s="1192"/>
      <c r="BN138" s="1193"/>
    </row>
    <row r="139" spans="2:66" ht="20.25" customHeight="1" x14ac:dyDescent="0.15">
      <c r="B139" s="1169">
        <f>B137+1</f>
        <v>62</v>
      </c>
      <c r="C139" s="1171"/>
      <c r="D139" s="1173"/>
      <c r="E139" s="1174"/>
      <c r="F139" s="1175"/>
      <c r="G139" s="1179"/>
      <c r="H139" s="1180"/>
      <c r="I139" s="431"/>
      <c r="J139" s="432"/>
      <c r="K139" s="431"/>
      <c r="L139" s="432"/>
      <c r="M139" s="1183"/>
      <c r="N139" s="1184"/>
      <c r="O139" s="1187"/>
      <c r="P139" s="1188"/>
      <c r="Q139" s="1188"/>
      <c r="R139" s="1180"/>
      <c r="S139" s="1148"/>
      <c r="T139" s="1149"/>
      <c r="U139" s="1149"/>
      <c r="V139" s="1149"/>
      <c r="W139" s="1150"/>
      <c r="X139" s="451" t="s">
        <v>975</v>
      </c>
      <c r="Y139" s="452"/>
      <c r="Z139" s="453"/>
      <c r="AA139" s="444"/>
      <c r="AB139" s="445"/>
      <c r="AC139" s="445"/>
      <c r="AD139" s="445"/>
      <c r="AE139" s="445"/>
      <c r="AF139" s="445"/>
      <c r="AG139" s="446"/>
      <c r="AH139" s="444"/>
      <c r="AI139" s="445"/>
      <c r="AJ139" s="445"/>
      <c r="AK139" s="445"/>
      <c r="AL139" s="445"/>
      <c r="AM139" s="445"/>
      <c r="AN139" s="446"/>
      <c r="AO139" s="444"/>
      <c r="AP139" s="445"/>
      <c r="AQ139" s="445"/>
      <c r="AR139" s="445"/>
      <c r="AS139" s="445"/>
      <c r="AT139" s="445"/>
      <c r="AU139" s="446"/>
      <c r="AV139" s="444"/>
      <c r="AW139" s="445"/>
      <c r="AX139" s="445"/>
      <c r="AY139" s="445"/>
      <c r="AZ139" s="445"/>
      <c r="BA139" s="445"/>
      <c r="BB139" s="446"/>
      <c r="BC139" s="444"/>
      <c r="BD139" s="445"/>
      <c r="BE139" s="447"/>
      <c r="BF139" s="1154"/>
      <c r="BG139" s="1155"/>
      <c r="BH139" s="1156"/>
      <c r="BI139" s="1157"/>
      <c r="BJ139" s="1158"/>
      <c r="BK139" s="1159"/>
      <c r="BL139" s="1159"/>
      <c r="BM139" s="1159"/>
      <c r="BN139" s="1160"/>
    </row>
    <row r="140" spans="2:66" ht="20.25" customHeight="1" x14ac:dyDescent="0.15">
      <c r="B140" s="1197"/>
      <c r="C140" s="1198"/>
      <c r="D140" s="1199"/>
      <c r="E140" s="1174"/>
      <c r="F140" s="1175"/>
      <c r="G140" s="1200"/>
      <c r="H140" s="1201"/>
      <c r="I140" s="454"/>
      <c r="J140" s="455">
        <f>G139</f>
        <v>0</v>
      </c>
      <c r="K140" s="454"/>
      <c r="L140" s="455">
        <f>M139</f>
        <v>0</v>
      </c>
      <c r="M140" s="1202"/>
      <c r="N140" s="1203"/>
      <c r="O140" s="1204"/>
      <c r="P140" s="1205"/>
      <c r="Q140" s="1205"/>
      <c r="R140" s="1201"/>
      <c r="S140" s="1148"/>
      <c r="T140" s="1149"/>
      <c r="U140" s="1149"/>
      <c r="V140" s="1149"/>
      <c r="W140" s="1150"/>
      <c r="X140" s="448" t="s">
        <v>976</v>
      </c>
      <c r="Y140" s="449"/>
      <c r="Z140" s="450"/>
      <c r="AA140" s="436" t="str">
        <f>IF(AA139="","",VLOOKUP(AA139,勤務形態一覧表_シフト記号表!$C$6:$L$47,10,FALSE))</f>
        <v/>
      </c>
      <c r="AB140" s="437" t="str">
        <f>IF(AB139="","",VLOOKUP(AB139,勤務形態一覧表_シフト記号表!$C$6:$L$47,10,FALSE))</f>
        <v/>
      </c>
      <c r="AC140" s="437" t="str">
        <f>IF(AC139="","",VLOOKUP(AC139,勤務形態一覧表_シフト記号表!$C$6:$L$47,10,FALSE))</f>
        <v/>
      </c>
      <c r="AD140" s="437" t="str">
        <f>IF(AD139="","",VLOOKUP(AD139,勤務形態一覧表_シフト記号表!$C$6:$L$47,10,FALSE))</f>
        <v/>
      </c>
      <c r="AE140" s="437" t="str">
        <f>IF(AE139="","",VLOOKUP(AE139,勤務形態一覧表_シフト記号表!$C$6:$L$47,10,FALSE))</f>
        <v/>
      </c>
      <c r="AF140" s="437" t="str">
        <f>IF(AF139="","",VLOOKUP(AF139,勤務形態一覧表_シフト記号表!$C$6:$L$47,10,FALSE))</f>
        <v/>
      </c>
      <c r="AG140" s="438" t="str">
        <f>IF(AG139="","",VLOOKUP(AG139,勤務形態一覧表_シフト記号表!$C$6:$L$47,10,FALSE))</f>
        <v/>
      </c>
      <c r="AH140" s="436" t="str">
        <f>IF(AH139="","",VLOOKUP(AH139,勤務形態一覧表_シフト記号表!$C$6:$L$47,10,FALSE))</f>
        <v/>
      </c>
      <c r="AI140" s="437" t="str">
        <f>IF(AI139="","",VLOOKUP(AI139,勤務形態一覧表_シフト記号表!$C$6:$L$47,10,FALSE))</f>
        <v/>
      </c>
      <c r="AJ140" s="437" t="str">
        <f>IF(AJ139="","",VLOOKUP(AJ139,勤務形態一覧表_シフト記号表!$C$6:$L$47,10,FALSE))</f>
        <v/>
      </c>
      <c r="AK140" s="437" t="str">
        <f>IF(AK139="","",VLOOKUP(AK139,勤務形態一覧表_シフト記号表!$C$6:$L$47,10,FALSE))</f>
        <v/>
      </c>
      <c r="AL140" s="437" t="str">
        <f>IF(AL139="","",VLOOKUP(AL139,勤務形態一覧表_シフト記号表!$C$6:$L$47,10,FALSE))</f>
        <v/>
      </c>
      <c r="AM140" s="437" t="str">
        <f>IF(AM139="","",VLOOKUP(AM139,勤務形態一覧表_シフト記号表!$C$6:$L$47,10,FALSE))</f>
        <v/>
      </c>
      <c r="AN140" s="438" t="str">
        <f>IF(AN139="","",VLOOKUP(AN139,勤務形態一覧表_シフト記号表!$C$6:$L$47,10,FALSE))</f>
        <v/>
      </c>
      <c r="AO140" s="436" t="str">
        <f>IF(AO139="","",VLOOKUP(AO139,勤務形態一覧表_シフト記号表!$C$6:$L$47,10,FALSE))</f>
        <v/>
      </c>
      <c r="AP140" s="437" t="str">
        <f>IF(AP139="","",VLOOKUP(AP139,勤務形態一覧表_シフト記号表!$C$6:$L$47,10,FALSE))</f>
        <v/>
      </c>
      <c r="AQ140" s="437" t="str">
        <f>IF(AQ139="","",VLOOKUP(AQ139,勤務形態一覧表_シフト記号表!$C$6:$L$47,10,FALSE))</f>
        <v/>
      </c>
      <c r="AR140" s="437" t="str">
        <f>IF(AR139="","",VLOOKUP(AR139,勤務形態一覧表_シフト記号表!$C$6:$L$47,10,FALSE))</f>
        <v/>
      </c>
      <c r="AS140" s="437" t="str">
        <f>IF(AS139="","",VLOOKUP(AS139,勤務形態一覧表_シフト記号表!$C$6:$L$47,10,FALSE))</f>
        <v/>
      </c>
      <c r="AT140" s="437" t="str">
        <f>IF(AT139="","",VLOOKUP(AT139,勤務形態一覧表_シフト記号表!$C$6:$L$47,10,FALSE))</f>
        <v/>
      </c>
      <c r="AU140" s="438" t="str">
        <f>IF(AU139="","",VLOOKUP(AU139,勤務形態一覧表_シフト記号表!$C$6:$L$47,10,FALSE))</f>
        <v/>
      </c>
      <c r="AV140" s="436" t="str">
        <f>IF(AV139="","",VLOOKUP(AV139,勤務形態一覧表_シフト記号表!$C$6:$L$47,10,FALSE))</f>
        <v/>
      </c>
      <c r="AW140" s="437" t="str">
        <f>IF(AW139="","",VLOOKUP(AW139,勤務形態一覧表_シフト記号表!$C$6:$L$47,10,FALSE))</f>
        <v/>
      </c>
      <c r="AX140" s="437" t="str">
        <f>IF(AX139="","",VLOOKUP(AX139,勤務形態一覧表_シフト記号表!$C$6:$L$47,10,FALSE))</f>
        <v/>
      </c>
      <c r="AY140" s="437" t="str">
        <f>IF(AY139="","",VLOOKUP(AY139,勤務形態一覧表_シフト記号表!$C$6:$L$47,10,FALSE))</f>
        <v/>
      </c>
      <c r="AZ140" s="437" t="str">
        <f>IF(AZ139="","",VLOOKUP(AZ139,勤務形態一覧表_シフト記号表!$C$6:$L$47,10,FALSE))</f>
        <v/>
      </c>
      <c r="BA140" s="437" t="str">
        <f>IF(BA139="","",VLOOKUP(BA139,勤務形態一覧表_シフト記号表!$C$6:$L$47,10,FALSE))</f>
        <v/>
      </c>
      <c r="BB140" s="438" t="str">
        <f>IF(BB139="","",VLOOKUP(BB139,勤務形態一覧表_シフト記号表!$C$6:$L$47,10,FALSE))</f>
        <v/>
      </c>
      <c r="BC140" s="436" t="str">
        <f>IF(BC139="","",VLOOKUP(BC139,勤務形態一覧表_シフト記号表!$C$6:$L$47,10,FALSE))</f>
        <v/>
      </c>
      <c r="BD140" s="437" t="str">
        <f>IF(BD139="","",VLOOKUP(BD139,勤務形態一覧表_シフト記号表!$C$6:$L$47,10,FALSE))</f>
        <v/>
      </c>
      <c r="BE140" s="437" t="str">
        <f>IF(BE139="","",VLOOKUP(BE139,勤務形態一覧表_シフト記号表!$C$6:$L$47,10,FALSE))</f>
        <v/>
      </c>
      <c r="BF140" s="1194">
        <f>IF($BI$3="４週",SUM(AA140:BB140),IF($BI$3="暦月",SUM(AA140:BE140),""))</f>
        <v>0</v>
      </c>
      <c r="BG140" s="1195"/>
      <c r="BH140" s="1196">
        <f>IF($BI$3="４週",BF140/4,IF($BI$3="暦月",(BF140/($BI$8/7)),""))</f>
        <v>0</v>
      </c>
      <c r="BI140" s="1195"/>
      <c r="BJ140" s="1191"/>
      <c r="BK140" s="1192"/>
      <c r="BL140" s="1192"/>
      <c r="BM140" s="1192"/>
      <c r="BN140" s="1193"/>
    </row>
    <row r="141" spans="2:66" ht="20.25" customHeight="1" x14ac:dyDescent="0.15">
      <c r="B141" s="1169">
        <f>B139+1</f>
        <v>63</v>
      </c>
      <c r="C141" s="1171"/>
      <c r="D141" s="1173"/>
      <c r="E141" s="1174"/>
      <c r="F141" s="1175"/>
      <c r="G141" s="1179"/>
      <c r="H141" s="1180"/>
      <c r="I141" s="431"/>
      <c r="J141" s="432"/>
      <c r="K141" s="431"/>
      <c r="L141" s="432"/>
      <c r="M141" s="1183"/>
      <c r="N141" s="1184"/>
      <c r="O141" s="1187"/>
      <c r="P141" s="1188"/>
      <c r="Q141" s="1188"/>
      <c r="R141" s="1180"/>
      <c r="S141" s="1148"/>
      <c r="T141" s="1149"/>
      <c r="U141" s="1149"/>
      <c r="V141" s="1149"/>
      <c r="W141" s="1150"/>
      <c r="X141" s="451" t="s">
        <v>975</v>
      </c>
      <c r="Y141" s="452"/>
      <c r="Z141" s="453"/>
      <c r="AA141" s="444"/>
      <c r="AB141" s="445"/>
      <c r="AC141" s="445"/>
      <c r="AD141" s="445"/>
      <c r="AE141" s="445"/>
      <c r="AF141" s="445"/>
      <c r="AG141" s="446"/>
      <c r="AH141" s="444"/>
      <c r="AI141" s="445"/>
      <c r="AJ141" s="445"/>
      <c r="AK141" s="445"/>
      <c r="AL141" s="445"/>
      <c r="AM141" s="445"/>
      <c r="AN141" s="446"/>
      <c r="AO141" s="444"/>
      <c r="AP141" s="445"/>
      <c r="AQ141" s="445"/>
      <c r="AR141" s="445"/>
      <c r="AS141" s="445"/>
      <c r="AT141" s="445"/>
      <c r="AU141" s="446"/>
      <c r="AV141" s="444"/>
      <c r="AW141" s="445"/>
      <c r="AX141" s="445"/>
      <c r="AY141" s="445"/>
      <c r="AZ141" s="445"/>
      <c r="BA141" s="445"/>
      <c r="BB141" s="446"/>
      <c r="BC141" s="444"/>
      <c r="BD141" s="445"/>
      <c r="BE141" s="447"/>
      <c r="BF141" s="1154"/>
      <c r="BG141" s="1155"/>
      <c r="BH141" s="1156"/>
      <c r="BI141" s="1157"/>
      <c r="BJ141" s="1158"/>
      <c r="BK141" s="1159"/>
      <c r="BL141" s="1159"/>
      <c r="BM141" s="1159"/>
      <c r="BN141" s="1160"/>
    </row>
    <row r="142" spans="2:66" ht="20.25" customHeight="1" x14ac:dyDescent="0.15">
      <c r="B142" s="1197"/>
      <c r="C142" s="1198"/>
      <c r="D142" s="1199"/>
      <c r="E142" s="1174"/>
      <c r="F142" s="1175"/>
      <c r="G142" s="1200"/>
      <c r="H142" s="1201"/>
      <c r="I142" s="454"/>
      <c r="J142" s="455">
        <f>G141</f>
        <v>0</v>
      </c>
      <c r="K142" s="454"/>
      <c r="L142" s="455">
        <f>M141</f>
        <v>0</v>
      </c>
      <c r="M142" s="1202"/>
      <c r="N142" s="1203"/>
      <c r="O142" s="1204"/>
      <c r="P142" s="1205"/>
      <c r="Q142" s="1205"/>
      <c r="R142" s="1201"/>
      <c r="S142" s="1148"/>
      <c r="T142" s="1149"/>
      <c r="U142" s="1149"/>
      <c r="V142" s="1149"/>
      <c r="W142" s="1150"/>
      <c r="X142" s="448" t="s">
        <v>976</v>
      </c>
      <c r="Y142" s="449"/>
      <c r="Z142" s="450"/>
      <c r="AA142" s="436" t="str">
        <f>IF(AA141="","",VLOOKUP(AA141,勤務形態一覧表_シフト記号表!$C$6:$L$47,10,FALSE))</f>
        <v/>
      </c>
      <c r="AB142" s="437" t="str">
        <f>IF(AB141="","",VLOOKUP(AB141,勤務形態一覧表_シフト記号表!$C$6:$L$47,10,FALSE))</f>
        <v/>
      </c>
      <c r="AC142" s="437" t="str">
        <f>IF(AC141="","",VLOOKUP(AC141,勤務形態一覧表_シフト記号表!$C$6:$L$47,10,FALSE))</f>
        <v/>
      </c>
      <c r="AD142" s="437" t="str">
        <f>IF(AD141="","",VLOOKUP(AD141,勤務形態一覧表_シフト記号表!$C$6:$L$47,10,FALSE))</f>
        <v/>
      </c>
      <c r="AE142" s="437" t="str">
        <f>IF(AE141="","",VLOOKUP(AE141,勤務形態一覧表_シフト記号表!$C$6:$L$47,10,FALSE))</f>
        <v/>
      </c>
      <c r="AF142" s="437" t="str">
        <f>IF(AF141="","",VLOOKUP(AF141,勤務形態一覧表_シフト記号表!$C$6:$L$47,10,FALSE))</f>
        <v/>
      </c>
      <c r="AG142" s="438" t="str">
        <f>IF(AG141="","",VLOOKUP(AG141,勤務形態一覧表_シフト記号表!$C$6:$L$47,10,FALSE))</f>
        <v/>
      </c>
      <c r="AH142" s="436" t="str">
        <f>IF(AH141="","",VLOOKUP(AH141,勤務形態一覧表_シフト記号表!$C$6:$L$47,10,FALSE))</f>
        <v/>
      </c>
      <c r="AI142" s="437" t="str">
        <f>IF(AI141="","",VLOOKUP(AI141,勤務形態一覧表_シフト記号表!$C$6:$L$47,10,FALSE))</f>
        <v/>
      </c>
      <c r="AJ142" s="437" t="str">
        <f>IF(AJ141="","",VLOOKUP(AJ141,勤務形態一覧表_シフト記号表!$C$6:$L$47,10,FALSE))</f>
        <v/>
      </c>
      <c r="AK142" s="437" t="str">
        <f>IF(AK141="","",VLOOKUP(AK141,勤務形態一覧表_シフト記号表!$C$6:$L$47,10,FALSE))</f>
        <v/>
      </c>
      <c r="AL142" s="437" t="str">
        <f>IF(AL141="","",VLOOKUP(AL141,勤務形態一覧表_シフト記号表!$C$6:$L$47,10,FALSE))</f>
        <v/>
      </c>
      <c r="AM142" s="437" t="str">
        <f>IF(AM141="","",VLOOKUP(AM141,勤務形態一覧表_シフト記号表!$C$6:$L$47,10,FALSE))</f>
        <v/>
      </c>
      <c r="AN142" s="438" t="str">
        <f>IF(AN141="","",VLOOKUP(AN141,勤務形態一覧表_シフト記号表!$C$6:$L$47,10,FALSE))</f>
        <v/>
      </c>
      <c r="AO142" s="436" t="str">
        <f>IF(AO141="","",VLOOKUP(AO141,勤務形態一覧表_シフト記号表!$C$6:$L$47,10,FALSE))</f>
        <v/>
      </c>
      <c r="AP142" s="437" t="str">
        <f>IF(AP141="","",VLOOKUP(AP141,勤務形態一覧表_シフト記号表!$C$6:$L$47,10,FALSE))</f>
        <v/>
      </c>
      <c r="AQ142" s="437" t="str">
        <f>IF(AQ141="","",VLOOKUP(AQ141,勤務形態一覧表_シフト記号表!$C$6:$L$47,10,FALSE))</f>
        <v/>
      </c>
      <c r="AR142" s="437" t="str">
        <f>IF(AR141="","",VLOOKUP(AR141,勤務形態一覧表_シフト記号表!$C$6:$L$47,10,FALSE))</f>
        <v/>
      </c>
      <c r="AS142" s="437" t="str">
        <f>IF(AS141="","",VLOOKUP(AS141,勤務形態一覧表_シフト記号表!$C$6:$L$47,10,FALSE))</f>
        <v/>
      </c>
      <c r="AT142" s="437" t="str">
        <f>IF(AT141="","",VLOOKUP(AT141,勤務形態一覧表_シフト記号表!$C$6:$L$47,10,FALSE))</f>
        <v/>
      </c>
      <c r="AU142" s="438" t="str">
        <f>IF(AU141="","",VLOOKUP(AU141,勤務形態一覧表_シフト記号表!$C$6:$L$47,10,FALSE))</f>
        <v/>
      </c>
      <c r="AV142" s="436" t="str">
        <f>IF(AV141="","",VLOOKUP(AV141,勤務形態一覧表_シフト記号表!$C$6:$L$47,10,FALSE))</f>
        <v/>
      </c>
      <c r="AW142" s="437" t="str">
        <f>IF(AW141="","",VLOOKUP(AW141,勤務形態一覧表_シフト記号表!$C$6:$L$47,10,FALSE))</f>
        <v/>
      </c>
      <c r="AX142" s="437" t="str">
        <f>IF(AX141="","",VLOOKUP(AX141,勤務形態一覧表_シフト記号表!$C$6:$L$47,10,FALSE))</f>
        <v/>
      </c>
      <c r="AY142" s="437" t="str">
        <f>IF(AY141="","",VLOOKUP(AY141,勤務形態一覧表_シフト記号表!$C$6:$L$47,10,FALSE))</f>
        <v/>
      </c>
      <c r="AZ142" s="437" t="str">
        <f>IF(AZ141="","",VLOOKUP(AZ141,勤務形態一覧表_シフト記号表!$C$6:$L$47,10,FALSE))</f>
        <v/>
      </c>
      <c r="BA142" s="437" t="str">
        <f>IF(BA141="","",VLOOKUP(BA141,勤務形態一覧表_シフト記号表!$C$6:$L$47,10,FALSE))</f>
        <v/>
      </c>
      <c r="BB142" s="438" t="str">
        <f>IF(BB141="","",VLOOKUP(BB141,勤務形態一覧表_シフト記号表!$C$6:$L$47,10,FALSE))</f>
        <v/>
      </c>
      <c r="BC142" s="436" t="str">
        <f>IF(BC141="","",VLOOKUP(BC141,勤務形態一覧表_シフト記号表!$C$6:$L$47,10,FALSE))</f>
        <v/>
      </c>
      <c r="BD142" s="437" t="str">
        <f>IF(BD141="","",VLOOKUP(BD141,勤務形態一覧表_シフト記号表!$C$6:$L$47,10,FALSE))</f>
        <v/>
      </c>
      <c r="BE142" s="437" t="str">
        <f>IF(BE141="","",VLOOKUP(BE141,勤務形態一覧表_シフト記号表!$C$6:$L$47,10,FALSE))</f>
        <v/>
      </c>
      <c r="BF142" s="1194">
        <f>IF($BI$3="４週",SUM(AA142:BB142),IF($BI$3="暦月",SUM(AA142:BE142),""))</f>
        <v>0</v>
      </c>
      <c r="BG142" s="1195"/>
      <c r="BH142" s="1196">
        <f>IF($BI$3="４週",BF142/4,IF($BI$3="暦月",(BF142/($BI$8/7)),""))</f>
        <v>0</v>
      </c>
      <c r="BI142" s="1195"/>
      <c r="BJ142" s="1191"/>
      <c r="BK142" s="1192"/>
      <c r="BL142" s="1192"/>
      <c r="BM142" s="1192"/>
      <c r="BN142" s="1193"/>
    </row>
    <row r="143" spans="2:66" ht="20.25" customHeight="1" x14ac:dyDescent="0.15">
      <c r="B143" s="1169">
        <f>B141+1</f>
        <v>64</v>
      </c>
      <c r="C143" s="1171"/>
      <c r="D143" s="1173"/>
      <c r="E143" s="1174"/>
      <c r="F143" s="1175"/>
      <c r="G143" s="1179"/>
      <c r="H143" s="1180"/>
      <c r="I143" s="431"/>
      <c r="J143" s="432"/>
      <c r="K143" s="431"/>
      <c r="L143" s="432"/>
      <c r="M143" s="1183"/>
      <c r="N143" s="1184"/>
      <c r="O143" s="1187"/>
      <c r="P143" s="1188"/>
      <c r="Q143" s="1188"/>
      <c r="R143" s="1180"/>
      <c r="S143" s="1148"/>
      <c r="T143" s="1149"/>
      <c r="U143" s="1149"/>
      <c r="V143" s="1149"/>
      <c r="W143" s="1150"/>
      <c r="X143" s="451" t="s">
        <v>975</v>
      </c>
      <c r="Y143" s="452"/>
      <c r="Z143" s="453"/>
      <c r="AA143" s="444"/>
      <c r="AB143" s="445"/>
      <c r="AC143" s="445"/>
      <c r="AD143" s="445"/>
      <c r="AE143" s="445"/>
      <c r="AF143" s="445"/>
      <c r="AG143" s="446"/>
      <c r="AH143" s="444"/>
      <c r="AI143" s="445"/>
      <c r="AJ143" s="445"/>
      <c r="AK143" s="445"/>
      <c r="AL143" s="445"/>
      <c r="AM143" s="445"/>
      <c r="AN143" s="446"/>
      <c r="AO143" s="444"/>
      <c r="AP143" s="445"/>
      <c r="AQ143" s="445"/>
      <c r="AR143" s="445"/>
      <c r="AS143" s="445"/>
      <c r="AT143" s="445"/>
      <c r="AU143" s="446"/>
      <c r="AV143" s="444"/>
      <c r="AW143" s="445"/>
      <c r="AX143" s="445"/>
      <c r="AY143" s="445"/>
      <c r="AZ143" s="445"/>
      <c r="BA143" s="445"/>
      <c r="BB143" s="446"/>
      <c r="BC143" s="444"/>
      <c r="BD143" s="445"/>
      <c r="BE143" s="447"/>
      <c r="BF143" s="1154"/>
      <c r="BG143" s="1155"/>
      <c r="BH143" s="1156"/>
      <c r="BI143" s="1157"/>
      <c r="BJ143" s="1158"/>
      <c r="BK143" s="1159"/>
      <c r="BL143" s="1159"/>
      <c r="BM143" s="1159"/>
      <c r="BN143" s="1160"/>
    </row>
    <row r="144" spans="2:66" ht="20.25" customHeight="1" x14ac:dyDescent="0.15">
      <c r="B144" s="1197"/>
      <c r="C144" s="1198"/>
      <c r="D144" s="1199"/>
      <c r="E144" s="1174"/>
      <c r="F144" s="1175"/>
      <c r="G144" s="1200"/>
      <c r="H144" s="1201"/>
      <c r="I144" s="454"/>
      <c r="J144" s="455">
        <f>G143</f>
        <v>0</v>
      </c>
      <c r="K144" s="454"/>
      <c r="L144" s="455">
        <f>M143</f>
        <v>0</v>
      </c>
      <c r="M144" s="1202"/>
      <c r="N144" s="1203"/>
      <c r="O144" s="1204"/>
      <c r="P144" s="1205"/>
      <c r="Q144" s="1205"/>
      <c r="R144" s="1201"/>
      <c r="S144" s="1148"/>
      <c r="T144" s="1149"/>
      <c r="U144" s="1149"/>
      <c r="V144" s="1149"/>
      <c r="W144" s="1150"/>
      <c r="X144" s="448" t="s">
        <v>976</v>
      </c>
      <c r="Y144" s="449"/>
      <c r="Z144" s="450"/>
      <c r="AA144" s="436" t="str">
        <f>IF(AA143="","",VLOOKUP(AA143,勤務形態一覧表_シフト記号表!$C$6:$L$47,10,FALSE))</f>
        <v/>
      </c>
      <c r="AB144" s="437" t="str">
        <f>IF(AB143="","",VLOOKUP(AB143,勤務形態一覧表_シフト記号表!$C$6:$L$47,10,FALSE))</f>
        <v/>
      </c>
      <c r="AC144" s="437" t="str">
        <f>IF(AC143="","",VLOOKUP(AC143,勤務形態一覧表_シフト記号表!$C$6:$L$47,10,FALSE))</f>
        <v/>
      </c>
      <c r="AD144" s="437" t="str">
        <f>IF(AD143="","",VLOOKUP(AD143,勤務形態一覧表_シフト記号表!$C$6:$L$47,10,FALSE))</f>
        <v/>
      </c>
      <c r="AE144" s="437" t="str">
        <f>IF(AE143="","",VLOOKUP(AE143,勤務形態一覧表_シフト記号表!$C$6:$L$47,10,FALSE))</f>
        <v/>
      </c>
      <c r="AF144" s="437" t="str">
        <f>IF(AF143="","",VLOOKUP(AF143,勤務形態一覧表_シフト記号表!$C$6:$L$47,10,FALSE))</f>
        <v/>
      </c>
      <c r="AG144" s="438" t="str">
        <f>IF(AG143="","",VLOOKUP(AG143,勤務形態一覧表_シフト記号表!$C$6:$L$47,10,FALSE))</f>
        <v/>
      </c>
      <c r="AH144" s="436" t="str">
        <f>IF(AH143="","",VLOOKUP(AH143,勤務形態一覧表_シフト記号表!$C$6:$L$47,10,FALSE))</f>
        <v/>
      </c>
      <c r="AI144" s="437" t="str">
        <f>IF(AI143="","",VLOOKUP(AI143,勤務形態一覧表_シフト記号表!$C$6:$L$47,10,FALSE))</f>
        <v/>
      </c>
      <c r="AJ144" s="437" t="str">
        <f>IF(AJ143="","",VLOOKUP(AJ143,勤務形態一覧表_シフト記号表!$C$6:$L$47,10,FALSE))</f>
        <v/>
      </c>
      <c r="AK144" s="437" t="str">
        <f>IF(AK143="","",VLOOKUP(AK143,勤務形態一覧表_シフト記号表!$C$6:$L$47,10,FALSE))</f>
        <v/>
      </c>
      <c r="AL144" s="437" t="str">
        <f>IF(AL143="","",VLOOKUP(AL143,勤務形態一覧表_シフト記号表!$C$6:$L$47,10,FALSE))</f>
        <v/>
      </c>
      <c r="AM144" s="437" t="str">
        <f>IF(AM143="","",VLOOKUP(AM143,勤務形態一覧表_シフト記号表!$C$6:$L$47,10,FALSE))</f>
        <v/>
      </c>
      <c r="AN144" s="438" t="str">
        <f>IF(AN143="","",VLOOKUP(AN143,勤務形態一覧表_シフト記号表!$C$6:$L$47,10,FALSE))</f>
        <v/>
      </c>
      <c r="AO144" s="436" t="str">
        <f>IF(AO143="","",VLOOKUP(AO143,勤務形態一覧表_シフト記号表!$C$6:$L$47,10,FALSE))</f>
        <v/>
      </c>
      <c r="AP144" s="437" t="str">
        <f>IF(AP143="","",VLOOKUP(AP143,勤務形態一覧表_シフト記号表!$C$6:$L$47,10,FALSE))</f>
        <v/>
      </c>
      <c r="AQ144" s="437" t="str">
        <f>IF(AQ143="","",VLOOKUP(AQ143,勤務形態一覧表_シフト記号表!$C$6:$L$47,10,FALSE))</f>
        <v/>
      </c>
      <c r="AR144" s="437" t="str">
        <f>IF(AR143="","",VLOOKUP(AR143,勤務形態一覧表_シフト記号表!$C$6:$L$47,10,FALSE))</f>
        <v/>
      </c>
      <c r="AS144" s="437" t="str">
        <f>IF(AS143="","",VLOOKUP(AS143,勤務形態一覧表_シフト記号表!$C$6:$L$47,10,FALSE))</f>
        <v/>
      </c>
      <c r="AT144" s="437" t="str">
        <f>IF(AT143="","",VLOOKUP(AT143,勤務形態一覧表_シフト記号表!$C$6:$L$47,10,FALSE))</f>
        <v/>
      </c>
      <c r="AU144" s="438" t="str">
        <f>IF(AU143="","",VLOOKUP(AU143,勤務形態一覧表_シフト記号表!$C$6:$L$47,10,FALSE))</f>
        <v/>
      </c>
      <c r="AV144" s="436" t="str">
        <f>IF(AV143="","",VLOOKUP(AV143,勤務形態一覧表_シフト記号表!$C$6:$L$47,10,FALSE))</f>
        <v/>
      </c>
      <c r="AW144" s="437" t="str">
        <f>IF(AW143="","",VLOOKUP(AW143,勤務形態一覧表_シフト記号表!$C$6:$L$47,10,FALSE))</f>
        <v/>
      </c>
      <c r="AX144" s="437" t="str">
        <f>IF(AX143="","",VLOOKUP(AX143,勤務形態一覧表_シフト記号表!$C$6:$L$47,10,FALSE))</f>
        <v/>
      </c>
      <c r="AY144" s="437" t="str">
        <f>IF(AY143="","",VLOOKUP(AY143,勤務形態一覧表_シフト記号表!$C$6:$L$47,10,FALSE))</f>
        <v/>
      </c>
      <c r="AZ144" s="437" t="str">
        <f>IF(AZ143="","",VLOOKUP(AZ143,勤務形態一覧表_シフト記号表!$C$6:$L$47,10,FALSE))</f>
        <v/>
      </c>
      <c r="BA144" s="437" t="str">
        <f>IF(BA143="","",VLOOKUP(BA143,勤務形態一覧表_シフト記号表!$C$6:$L$47,10,FALSE))</f>
        <v/>
      </c>
      <c r="BB144" s="438" t="str">
        <f>IF(BB143="","",VLOOKUP(BB143,勤務形態一覧表_シフト記号表!$C$6:$L$47,10,FALSE))</f>
        <v/>
      </c>
      <c r="BC144" s="436" t="str">
        <f>IF(BC143="","",VLOOKUP(BC143,勤務形態一覧表_シフト記号表!$C$6:$L$47,10,FALSE))</f>
        <v/>
      </c>
      <c r="BD144" s="437" t="str">
        <f>IF(BD143="","",VLOOKUP(BD143,勤務形態一覧表_シフト記号表!$C$6:$L$47,10,FALSE))</f>
        <v/>
      </c>
      <c r="BE144" s="437" t="str">
        <f>IF(BE143="","",VLOOKUP(BE143,勤務形態一覧表_シフト記号表!$C$6:$L$47,10,FALSE))</f>
        <v/>
      </c>
      <c r="BF144" s="1194">
        <f>IF($BI$3="４週",SUM(AA144:BB144),IF($BI$3="暦月",SUM(AA144:BE144),""))</f>
        <v>0</v>
      </c>
      <c r="BG144" s="1195"/>
      <c r="BH144" s="1196">
        <f>IF($BI$3="４週",BF144/4,IF($BI$3="暦月",(BF144/($BI$8/7)),""))</f>
        <v>0</v>
      </c>
      <c r="BI144" s="1195"/>
      <c r="BJ144" s="1191"/>
      <c r="BK144" s="1192"/>
      <c r="BL144" s="1192"/>
      <c r="BM144" s="1192"/>
      <c r="BN144" s="1193"/>
    </row>
    <row r="145" spans="2:66" ht="20.25" customHeight="1" x14ac:dyDescent="0.15">
      <c r="B145" s="1169">
        <f>B143+1</f>
        <v>65</v>
      </c>
      <c r="C145" s="1171"/>
      <c r="D145" s="1173"/>
      <c r="E145" s="1174"/>
      <c r="F145" s="1175"/>
      <c r="G145" s="1179"/>
      <c r="H145" s="1180"/>
      <c r="I145" s="431"/>
      <c r="J145" s="432"/>
      <c r="K145" s="431"/>
      <c r="L145" s="432"/>
      <c r="M145" s="1183"/>
      <c r="N145" s="1184"/>
      <c r="O145" s="1187"/>
      <c r="P145" s="1188"/>
      <c r="Q145" s="1188"/>
      <c r="R145" s="1180"/>
      <c r="S145" s="1148"/>
      <c r="T145" s="1149"/>
      <c r="U145" s="1149"/>
      <c r="V145" s="1149"/>
      <c r="W145" s="1150"/>
      <c r="X145" s="451" t="s">
        <v>975</v>
      </c>
      <c r="Y145" s="452"/>
      <c r="Z145" s="453"/>
      <c r="AA145" s="444"/>
      <c r="AB145" s="445"/>
      <c r="AC145" s="445"/>
      <c r="AD145" s="445"/>
      <c r="AE145" s="445"/>
      <c r="AF145" s="445"/>
      <c r="AG145" s="446"/>
      <c r="AH145" s="444"/>
      <c r="AI145" s="445"/>
      <c r="AJ145" s="445"/>
      <c r="AK145" s="445"/>
      <c r="AL145" s="445"/>
      <c r="AM145" s="445"/>
      <c r="AN145" s="446"/>
      <c r="AO145" s="444"/>
      <c r="AP145" s="445"/>
      <c r="AQ145" s="445"/>
      <c r="AR145" s="445"/>
      <c r="AS145" s="445"/>
      <c r="AT145" s="445"/>
      <c r="AU145" s="446"/>
      <c r="AV145" s="444"/>
      <c r="AW145" s="445"/>
      <c r="AX145" s="445"/>
      <c r="AY145" s="445"/>
      <c r="AZ145" s="445"/>
      <c r="BA145" s="445"/>
      <c r="BB145" s="446"/>
      <c r="BC145" s="444"/>
      <c r="BD145" s="445"/>
      <c r="BE145" s="447"/>
      <c r="BF145" s="1154"/>
      <c r="BG145" s="1155"/>
      <c r="BH145" s="1156"/>
      <c r="BI145" s="1157"/>
      <c r="BJ145" s="1158"/>
      <c r="BK145" s="1159"/>
      <c r="BL145" s="1159"/>
      <c r="BM145" s="1159"/>
      <c r="BN145" s="1160"/>
    </row>
    <row r="146" spans="2:66" ht="20.25" customHeight="1" x14ac:dyDescent="0.15">
      <c r="B146" s="1197"/>
      <c r="C146" s="1198"/>
      <c r="D146" s="1199"/>
      <c r="E146" s="1174"/>
      <c r="F146" s="1175"/>
      <c r="G146" s="1200"/>
      <c r="H146" s="1201"/>
      <c r="I146" s="454"/>
      <c r="J146" s="455">
        <f>G145</f>
        <v>0</v>
      </c>
      <c r="K146" s="454"/>
      <c r="L146" s="455">
        <f>M145</f>
        <v>0</v>
      </c>
      <c r="M146" s="1202"/>
      <c r="N146" s="1203"/>
      <c r="O146" s="1204"/>
      <c r="P146" s="1205"/>
      <c r="Q146" s="1205"/>
      <c r="R146" s="1201"/>
      <c r="S146" s="1148"/>
      <c r="T146" s="1149"/>
      <c r="U146" s="1149"/>
      <c r="V146" s="1149"/>
      <c r="W146" s="1150"/>
      <c r="X146" s="448" t="s">
        <v>976</v>
      </c>
      <c r="Y146" s="449"/>
      <c r="Z146" s="450"/>
      <c r="AA146" s="436" t="str">
        <f>IF(AA145="","",VLOOKUP(AA145,勤務形態一覧表_シフト記号表!$C$6:$L$47,10,FALSE))</f>
        <v/>
      </c>
      <c r="AB146" s="437" t="str">
        <f>IF(AB145="","",VLOOKUP(AB145,勤務形態一覧表_シフト記号表!$C$6:$L$47,10,FALSE))</f>
        <v/>
      </c>
      <c r="AC146" s="437" t="str">
        <f>IF(AC145="","",VLOOKUP(AC145,勤務形態一覧表_シフト記号表!$C$6:$L$47,10,FALSE))</f>
        <v/>
      </c>
      <c r="AD146" s="437" t="str">
        <f>IF(AD145="","",VLOOKUP(AD145,勤務形態一覧表_シフト記号表!$C$6:$L$47,10,FALSE))</f>
        <v/>
      </c>
      <c r="AE146" s="437" t="str">
        <f>IF(AE145="","",VLOOKUP(AE145,勤務形態一覧表_シフト記号表!$C$6:$L$47,10,FALSE))</f>
        <v/>
      </c>
      <c r="AF146" s="437" t="str">
        <f>IF(AF145="","",VLOOKUP(AF145,勤務形態一覧表_シフト記号表!$C$6:$L$47,10,FALSE))</f>
        <v/>
      </c>
      <c r="AG146" s="438" t="str">
        <f>IF(AG145="","",VLOOKUP(AG145,勤務形態一覧表_シフト記号表!$C$6:$L$47,10,FALSE))</f>
        <v/>
      </c>
      <c r="AH146" s="436" t="str">
        <f>IF(AH145="","",VLOOKUP(AH145,勤務形態一覧表_シフト記号表!$C$6:$L$47,10,FALSE))</f>
        <v/>
      </c>
      <c r="AI146" s="437" t="str">
        <f>IF(AI145="","",VLOOKUP(AI145,勤務形態一覧表_シフト記号表!$C$6:$L$47,10,FALSE))</f>
        <v/>
      </c>
      <c r="AJ146" s="437" t="str">
        <f>IF(AJ145="","",VLOOKUP(AJ145,勤務形態一覧表_シフト記号表!$C$6:$L$47,10,FALSE))</f>
        <v/>
      </c>
      <c r="AK146" s="437" t="str">
        <f>IF(AK145="","",VLOOKUP(AK145,勤務形態一覧表_シフト記号表!$C$6:$L$47,10,FALSE))</f>
        <v/>
      </c>
      <c r="AL146" s="437" t="str">
        <f>IF(AL145="","",VLOOKUP(AL145,勤務形態一覧表_シフト記号表!$C$6:$L$47,10,FALSE))</f>
        <v/>
      </c>
      <c r="AM146" s="437" t="str">
        <f>IF(AM145="","",VLOOKUP(AM145,勤務形態一覧表_シフト記号表!$C$6:$L$47,10,FALSE))</f>
        <v/>
      </c>
      <c r="AN146" s="438" t="str">
        <f>IF(AN145="","",VLOOKUP(AN145,勤務形態一覧表_シフト記号表!$C$6:$L$47,10,FALSE))</f>
        <v/>
      </c>
      <c r="AO146" s="436" t="str">
        <f>IF(AO145="","",VLOOKUP(AO145,勤務形態一覧表_シフト記号表!$C$6:$L$47,10,FALSE))</f>
        <v/>
      </c>
      <c r="AP146" s="437" t="str">
        <f>IF(AP145="","",VLOOKUP(AP145,勤務形態一覧表_シフト記号表!$C$6:$L$47,10,FALSE))</f>
        <v/>
      </c>
      <c r="AQ146" s="437" t="str">
        <f>IF(AQ145="","",VLOOKUP(AQ145,勤務形態一覧表_シフト記号表!$C$6:$L$47,10,FALSE))</f>
        <v/>
      </c>
      <c r="AR146" s="437" t="str">
        <f>IF(AR145="","",VLOOKUP(AR145,勤務形態一覧表_シフト記号表!$C$6:$L$47,10,FALSE))</f>
        <v/>
      </c>
      <c r="AS146" s="437" t="str">
        <f>IF(AS145="","",VLOOKUP(AS145,勤務形態一覧表_シフト記号表!$C$6:$L$47,10,FALSE))</f>
        <v/>
      </c>
      <c r="AT146" s="437" t="str">
        <f>IF(AT145="","",VLOOKUP(AT145,勤務形態一覧表_シフト記号表!$C$6:$L$47,10,FALSE))</f>
        <v/>
      </c>
      <c r="AU146" s="438" t="str">
        <f>IF(AU145="","",VLOOKUP(AU145,勤務形態一覧表_シフト記号表!$C$6:$L$47,10,FALSE))</f>
        <v/>
      </c>
      <c r="AV146" s="436" t="str">
        <f>IF(AV145="","",VLOOKUP(AV145,勤務形態一覧表_シフト記号表!$C$6:$L$47,10,FALSE))</f>
        <v/>
      </c>
      <c r="AW146" s="437" t="str">
        <f>IF(AW145="","",VLOOKUP(AW145,勤務形態一覧表_シフト記号表!$C$6:$L$47,10,FALSE))</f>
        <v/>
      </c>
      <c r="AX146" s="437" t="str">
        <f>IF(AX145="","",VLOOKUP(AX145,勤務形態一覧表_シフト記号表!$C$6:$L$47,10,FALSE))</f>
        <v/>
      </c>
      <c r="AY146" s="437" t="str">
        <f>IF(AY145="","",VLOOKUP(AY145,勤務形態一覧表_シフト記号表!$C$6:$L$47,10,FALSE))</f>
        <v/>
      </c>
      <c r="AZ146" s="437" t="str">
        <f>IF(AZ145="","",VLOOKUP(AZ145,勤務形態一覧表_シフト記号表!$C$6:$L$47,10,FALSE))</f>
        <v/>
      </c>
      <c r="BA146" s="437" t="str">
        <f>IF(BA145="","",VLOOKUP(BA145,勤務形態一覧表_シフト記号表!$C$6:$L$47,10,FALSE))</f>
        <v/>
      </c>
      <c r="BB146" s="438" t="str">
        <f>IF(BB145="","",VLOOKUP(BB145,勤務形態一覧表_シフト記号表!$C$6:$L$47,10,FALSE))</f>
        <v/>
      </c>
      <c r="BC146" s="436" t="str">
        <f>IF(BC145="","",VLOOKUP(BC145,勤務形態一覧表_シフト記号表!$C$6:$L$47,10,FALSE))</f>
        <v/>
      </c>
      <c r="BD146" s="437" t="str">
        <f>IF(BD145="","",VLOOKUP(BD145,勤務形態一覧表_シフト記号表!$C$6:$L$47,10,FALSE))</f>
        <v/>
      </c>
      <c r="BE146" s="437" t="str">
        <f>IF(BE145="","",VLOOKUP(BE145,勤務形態一覧表_シフト記号表!$C$6:$L$47,10,FALSE))</f>
        <v/>
      </c>
      <c r="BF146" s="1194">
        <f>IF($BI$3="４週",SUM(AA146:BB146),IF($BI$3="暦月",SUM(AA146:BE146),""))</f>
        <v>0</v>
      </c>
      <c r="BG146" s="1195"/>
      <c r="BH146" s="1196">
        <f>IF($BI$3="４週",BF146/4,IF($BI$3="暦月",(BF146/($BI$8/7)),""))</f>
        <v>0</v>
      </c>
      <c r="BI146" s="1195"/>
      <c r="BJ146" s="1191"/>
      <c r="BK146" s="1192"/>
      <c r="BL146" s="1192"/>
      <c r="BM146" s="1192"/>
      <c r="BN146" s="1193"/>
    </row>
    <row r="147" spans="2:66" ht="20.25" customHeight="1" x14ac:dyDescent="0.15">
      <c r="B147" s="1169">
        <f>B145+1</f>
        <v>66</v>
      </c>
      <c r="C147" s="1171"/>
      <c r="D147" s="1173"/>
      <c r="E147" s="1174"/>
      <c r="F147" s="1175"/>
      <c r="G147" s="1179"/>
      <c r="H147" s="1180"/>
      <c r="I147" s="431"/>
      <c r="J147" s="432"/>
      <c r="K147" s="431"/>
      <c r="L147" s="432"/>
      <c r="M147" s="1183"/>
      <c r="N147" s="1184"/>
      <c r="O147" s="1187"/>
      <c r="P147" s="1188"/>
      <c r="Q147" s="1188"/>
      <c r="R147" s="1180"/>
      <c r="S147" s="1148"/>
      <c r="T147" s="1149"/>
      <c r="U147" s="1149"/>
      <c r="V147" s="1149"/>
      <c r="W147" s="1150"/>
      <c r="X147" s="451" t="s">
        <v>975</v>
      </c>
      <c r="Y147" s="452"/>
      <c r="Z147" s="453"/>
      <c r="AA147" s="444"/>
      <c r="AB147" s="445"/>
      <c r="AC147" s="445"/>
      <c r="AD147" s="445"/>
      <c r="AE147" s="445"/>
      <c r="AF147" s="445"/>
      <c r="AG147" s="446"/>
      <c r="AH147" s="444"/>
      <c r="AI147" s="445"/>
      <c r="AJ147" s="445"/>
      <c r="AK147" s="445"/>
      <c r="AL147" s="445"/>
      <c r="AM147" s="445"/>
      <c r="AN147" s="446"/>
      <c r="AO147" s="444"/>
      <c r="AP147" s="445"/>
      <c r="AQ147" s="445"/>
      <c r="AR147" s="445"/>
      <c r="AS147" s="445"/>
      <c r="AT147" s="445"/>
      <c r="AU147" s="446"/>
      <c r="AV147" s="444"/>
      <c r="AW147" s="445"/>
      <c r="AX147" s="445"/>
      <c r="AY147" s="445"/>
      <c r="AZ147" s="445"/>
      <c r="BA147" s="445"/>
      <c r="BB147" s="446"/>
      <c r="BC147" s="444"/>
      <c r="BD147" s="445"/>
      <c r="BE147" s="447"/>
      <c r="BF147" s="1154"/>
      <c r="BG147" s="1155"/>
      <c r="BH147" s="1156"/>
      <c r="BI147" s="1157"/>
      <c r="BJ147" s="1158"/>
      <c r="BK147" s="1159"/>
      <c r="BL147" s="1159"/>
      <c r="BM147" s="1159"/>
      <c r="BN147" s="1160"/>
    </row>
    <row r="148" spans="2:66" ht="20.25" customHeight="1" x14ac:dyDescent="0.15">
      <c r="B148" s="1197"/>
      <c r="C148" s="1198"/>
      <c r="D148" s="1199"/>
      <c r="E148" s="1174"/>
      <c r="F148" s="1175"/>
      <c r="G148" s="1200"/>
      <c r="H148" s="1201"/>
      <c r="I148" s="454"/>
      <c r="J148" s="455">
        <f>G147</f>
        <v>0</v>
      </c>
      <c r="K148" s="454"/>
      <c r="L148" s="455">
        <f>M147</f>
        <v>0</v>
      </c>
      <c r="M148" s="1202"/>
      <c r="N148" s="1203"/>
      <c r="O148" s="1204"/>
      <c r="P148" s="1205"/>
      <c r="Q148" s="1205"/>
      <c r="R148" s="1201"/>
      <c r="S148" s="1148"/>
      <c r="T148" s="1149"/>
      <c r="U148" s="1149"/>
      <c r="V148" s="1149"/>
      <c r="W148" s="1150"/>
      <c r="X148" s="448" t="s">
        <v>976</v>
      </c>
      <c r="Y148" s="449"/>
      <c r="Z148" s="450"/>
      <c r="AA148" s="436" t="str">
        <f>IF(AA147="","",VLOOKUP(AA147,勤務形態一覧表_シフト記号表!$C$6:$L$47,10,FALSE))</f>
        <v/>
      </c>
      <c r="AB148" s="437" t="str">
        <f>IF(AB147="","",VLOOKUP(AB147,勤務形態一覧表_シフト記号表!$C$6:$L$47,10,FALSE))</f>
        <v/>
      </c>
      <c r="AC148" s="437" t="str">
        <f>IF(AC147="","",VLOOKUP(AC147,勤務形態一覧表_シフト記号表!$C$6:$L$47,10,FALSE))</f>
        <v/>
      </c>
      <c r="AD148" s="437" t="str">
        <f>IF(AD147="","",VLOOKUP(AD147,勤務形態一覧表_シフト記号表!$C$6:$L$47,10,FALSE))</f>
        <v/>
      </c>
      <c r="AE148" s="437" t="str">
        <f>IF(AE147="","",VLOOKUP(AE147,勤務形態一覧表_シフト記号表!$C$6:$L$47,10,FALSE))</f>
        <v/>
      </c>
      <c r="AF148" s="437" t="str">
        <f>IF(AF147="","",VLOOKUP(AF147,勤務形態一覧表_シフト記号表!$C$6:$L$47,10,FALSE))</f>
        <v/>
      </c>
      <c r="AG148" s="438" t="str">
        <f>IF(AG147="","",VLOOKUP(AG147,勤務形態一覧表_シフト記号表!$C$6:$L$47,10,FALSE))</f>
        <v/>
      </c>
      <c r="AH148" s="436" t="str">
        <f>IF(AH147="","",VLOOKUP(AH147,勤務形態一覧表_シフト記号表!$C$6:$L$47,10,FALSE))</f>
        <v/>
      </c>
      <c r="AI148" s="437" t="str">
        <f>IF(AI147="","",VLOOKUP(AI147,勤務形態一覧表_シフト記号表!$C$6:$L$47,10,FALSE))</f>
        <v/>
      </c>
      <c r="AJ148" s="437" t="str">
        <f>IF(AJ147="","",VLOOKUP(AJ147,勤務形態一覧表_シフト記号表!$C$6:$L$47,10,FALSE))</f>
        <v/>
      </c>
      <c r="AK148" s="437" t="str">
        <f>IF(AK147="","",VLOOKUP(AK147,勤務形態一覧表_シフト記号表!$C$6:$L$47,10,FALSE))</f>
        <v/>
      </c>
      <c r="AL148" s="437" t="str">
        <f>IF(AL147="","",VLOOKUP(AL147,勤務形態一覧表_シフト記号表!$C$6:$L$47,10,FALSE))</f>
        <v/>
      </c>
      <c r="AM148" s="437" t="str">
        <f>IF(AM147="","",VLOOKUP(AM147,勤務形態一覧表_シフト記号表!$C$6:$L$47,10,FALSE))</f>
        <v/>
      </c>
      <c r="AN148" s="438" t="str">
        <f>IF(AN147="","",VLOOKUP(AN147,勤務形態一覧表_シフト記号表!$C$6:$L$47,10,FALSE))</f>
        <v/>
      </c>
      <c r="AO148" s="436" t="str">
        <f>IF(AO147="","",VLOOKUP(AO147,勤務形態一覧表_シフト記号表!$C$6:$L$47,10,FALSE))</f>
        <v/>
      </c>
      <c r="AP148" s="437" t="str">
        <f>IF(AP147="","",VLOOKUP(AP147,勤務形態一覧表_シフト記号表!$C$6:$L$47,10,FALSE))</f>
        <v/>
      </c>
      <c r="AQ148" s="437" t="str">
        <f>IF(AQ147="","",VLOOKUP(AQ147,勤務形態一覧表_シフト記号表!$C$6:$L$47,10,FALSE))</f>
        <v/>
      </c>
      <c r="AR148" s="437" t="str">
        <f>IF(AR147="","",VLOOKUP(AR147,勤務形態一覧表_シフト記号表!$C$6:$L$47,10,FALSE))</f>
        <v/>
      </c>
      <c r="AS148" s="437" t="str">
        <f>IF(AS147="","",VLOOKUP(AS147,勤務形態一覧表_シフト記号表!$C$6:$L$47,10,FALSE))</f>
        <v/>
      </c>
      <c r="AT148" s="437" t="str">
        <f>IF(AT147="","",VLOOKUP(AT147,勤務形態一覧表_シフト記号表!$C$6:$L$47,10,FALSE))</f>
        <v/>
      </c>
      <c r="AU148" s="438" t="str">
        <f>IF(AU147="","",VLOOKUP(AU147,勤務形態一覧表_シフト記号表!$C$6:$L$47,10,FALSE))</f>
        <v/>
      </c>
      <c r="AV148" s="436" t="str">
        <f>IF(AV147="","",VLOOKUP(AV147,勤務形態一覧表_シフト記号表!$C$6:$L$47,10,FALSE))</f>
        <v/>
      </c>
      <c r="AW148" s="437" t="str">
        <f>IF(AW147="","",VLOOKUP(AW147,勤務形態一覧表_シフト記号表!$C$6:$L$47,10,FALSE))</f>
        <v/>
      </c>
      <c r="AX148" s="437" t="str">
        <f>IF(AX147="","",VLOOKUP(AX147,勤務形態一覧表_シフト記号表!$C$6:$L$47,10,FALSE))</f>
        <v/>
      </c>
      <c r="AY148" s="437" t="str">
        <f>IF(AY147="","",VLOOKUP(AY147,勤務形態一覧表_シフト記号表!$C$6:$L$47,10,FALSE))</f>
        <v/>
      </c>
      <c r="AZ148" s="437" t="str">
        <f>IF(AZ147="","",VLOOKUP(AZ147,勤務形態一覧表_シフト記号表!$C$6:$L$47,10,FALSE))</f>
        <v/>
      </c>
      <c r="BA148" s="437" t="str">
        <f>IF(BA147="","",VLOOKUP(BA147,勤務形態一覧表_シフト記号表!$C$6:$L$47,10,FALSE))</f>
        <v/>
      </c>
      <c r="BB148" s="438" t="str">
        <f>IF(BB147="","",VLOOKUP(BB147,勤務形態一覧表_シフト記号表!$C$6:$L$47,10,FALSE))</f>
        <v/>
      </c>
      <c r="BC148" s="436" t="str">
        <f>IF(BC147="","",VLOOKUP(BC147,勤務形態一覧表_シフト記号表!$C$6:$L$47,10,FALSE))</f>
        <v/>
      </c>
      <c r="BD148" s="437" t="str">
        <f>IF(BD147="","",VLOOKUP(BD147,勤務形態一覧表_シフト記号表!$C$6:$L$47,10,FALSE))</f>
        <v/>
      </c>
      <c r="BE148" s="437" t="str">
        <f>IF(BE147="","",VLOOKUP(BE147,勤務形態一覧表_シフト記号表!$C$6:$L$47,10,FALSE))</f>
        <v/>
      </c>
      <c r="BF148" s="1194">
        <f>IF($BI$3="４週",SUM(AA148:BB148),IF($BI$3="暦月",SUM(AA148:BE148),""))</f>
        <v>0</v>
      </c>
      <c r="BG148" s="1195"/>
      <c r="BH148" s="1196">
        <f>IF($BI$3="４週",BF148/4,IF($BI$3="暦月",(BF148/($BI$8/7)),""))</f>
        <v>0</v>
      </c>
      <c r="BI148" s="1195"/>
      <c r="BJ148" s="1191"/>
      <c r="BK148" s="1192"/>
      <c r="BL148" s="1192"/>
      <c r="BM148" s="1192"/>
      <c r="BN148" s="1193"/>
    </row>
    <row r="149" spans="2:66" ht="20.25" customHeight="1" x14ac:dyDescent="0.15">
      <c r="B149" s="1169">
        <f>B147+1</f>
        <v>67</v>
      </c>
      <c r="C149" s="1171"/>
      <c r="D149" s="1173"/>
      <c r="E149" s="1174"/>
      <c r="F149" s="1175"/>
      <c r="G149" s="1179"/>
      <c r="H149" s="1180"/>
      <c r="I149" s="431"/>
      <c r="J149" s="432"/>
      <c r="K149" s="431"/>
      <c r="L149" s="432"/>
      <c r="M149" s="1183"/>
      <c r="N149" s="1184"/>
      <c r="O149" s="1187"/>
      <c r="P149" s="1188"/>
      <c r="Q149" s="1188"/>
      <c r="R149" s="1180"/>
      <c r="S149" s="1148"/>
      <c r="T149" s="1149"/>
      <c r="U149" s="1149"/>
      <c r="V149" s="1149"/>
      <c r="W149" s="1150"/>
      <c r="X149" s="451" t="s">
        <v>975</v>
      </c>
      <c r="Y149" s="452"/>
      <c r="Z149" s="453"/>
      <c r="AA149" s="444"/>
      <c r="AB149" s="445"/>
      <c r="AC149" s="445"/>
      <c r="AD149" s="445"/>
      <c r="AE149" s="445"/>
      <c r="AF149" s="445"/>
      <c r="AG149" s="446"/>
      <c r="AH149" s="444"/>
      <c r="AI149" s="445"/>
      <c r="AJ149" s="445"/>
      <c r="AK149" s="445"/>
      <c r="AL149" s="445"/>
      <c r="AM149" s="445"/>
      <c r="AN149" s="446"/>
      <c r="AO149" s="444"/>
      <c r="AP149" s="445"/>
      <c r="AQ149" s="445"/>
      <c r="AR149" s="445"/>
      <c r="AS149" s="445"/>
      <c r="AT149" s="445"/>
      <c r="AU149" s="446"/>
      <c r="AV149" s="444"/>
      <c r="AW149" s="445"/>
      <c r="AX149" s="445"/>
      <c r="AY149" s="445"/>
      <c r="AZ149" s="445"/>
      <c r="BA149" s="445"/>
      <c r="BB149" s="446"/>
      <c r="BC149" s="444"/>
      <c r="BD149" s="445"/>
      <c r="BE149" s="447"/>
      <c r="BF149" s="1154"/>
      <c r="BG149" s="1155"/>
      <c r="BH149" s="1156"/>
      <c r="BI149" s="1157"/>
      <c r="BJ149" s="1158"/>
      <c r="BK149" s="1159"/>
      <c r="BL149" s="1159"/>
      <c r="BM149" s="1159"/>
      <c r="BN149" s="1160"/>
    </row>
    <row r="150" spans="2:66" ht="20.25" customHeight="1" x14ac:dyDescent="0.15">
      <c r="B150" s="1197"/>
      <c r="C150" s="1198"/>
      <c r="D150" s="1199"/>
      <c r="E150" s="1174"/>
      <c r="F150" s="1175"/>
      <c r="G150" s="1200"/>
      <c r="H150" s="1201"/>
      <c r="I150" s="454"/>
      <c r="J150" s="455">
        <f>G149</f>
        <v>0</v>
      </c>
      <c r="K150" s="454"/>
      <c r="L150" s="455">
        <f>M149</f>
        <v>0</v>
      </c>
      <c r="M150" s="1202"/>
      <c r="N150" s="1203"/>
      <c r="O150" s="1204"/>
      <c r="P150" s="1205"/>
      <c r="Q150" s="1205"/>
      <c r="R150" s="1201"/>
      <c r="S150" s="1148"/>
      <c r="T150" s="1149"/>
      <c r="U150" s="1149"/>
      <c r="V150" s="1149"/>
      <c r="W150" s="1150"/>
      <c r="X150" s="448" t="s">
        <v>976</v>
      </c>
      <c r="Y150" s="449"/>
      <c r="Z150" s="450"/>
      <c r="AA150" s="436" t="str">
        <f>IF(AA149="","",VLOOKUP(AA149,勤務形態一覧表_シフト記号表!$C$6:$L$47,10,FALSE))</f>
        <v/>
      </c>
      <c r="AB150" s="437" t="str">
        <f>IF(AB149="","",VLOOKUP(AB149,勤務形態一覧表_シフト記号表!$C$6:$L$47,10,FALSE))</f>
        <v/>
      </c>
      <c r="AC150" s="437" t="str">
        <f>IF(AC149="","",VLOOKUP(AC149,勤務形態一覧表_シフト記号表!$C$6:$L$47,10,FALSE))</f>
        <v/>
      </c>
      <c r="AD150" s="437" t="str">
        <f>IF(AD149="","",VLOOKUP(AD149,勤務形態一覧表_シフト記号表!$C$6:$L$47,10,FALSE))</f>
        <v/>
      </c>
      <c r="AE150" s="437" t="str">
        <f>IF(AE149="","",VLOOKUP(AE149,勤務形態一覧表_シフト記号表!$C$6:$L$47,10,FALSE))</f>
        <v/>
      </c>
      <c r="AF150" s="437" t="str">
        <f>IF(AF149="","",VLOOKUP(AF149,勤務形態一覧表_シフト記号表!$C$6:$L$47,10,FALSE))</f>
        <v/>
      </c>
      <c r="AG150" s="438" t="str">
        <f>IF(AG149="","",VLOOKUP(AG149,勤務形態一覧表_シフト記号表!$C$6:$L$47,10,FALSE))</f>
        <v/>
      </c>
      <c r="AH150" s="436" t="str">
        <f>IF(AH149="","",VLOOKUP(AH149,勤務形態一覧表_シフト記号表!$C$6:$L$47,10,FALSE))</f>
        <v/>
      </c>
      <c r="AI150" s="437" t="str">
        <f>IF(AI149="","",VLOOKUP(AI149,勤務形態一覧表_シフト記号表!$C$6:$L$47,10,FALSE))</f>
        <v/>
      </c>
      <c r="AJ150" s="437" t="str">
        <f>IF(AJ149="","",VLOOKUP(AJ149,勤務形態一覧表_シフト記号表!$C$6:$L$47,10,FALSE))</f>
        <v/>
      </c>
      <c r="AK150" s="437" t="str">
        <f>IF(AK149="","",VLOOKUP(AK149,勤務形態一覧表_シフト記号表!$C$6:$L$47,10,FALSE))</f>
        <v/>
      </c>
      <c r="AL150" s="437" t="str">
        <f>IF(AL149="","",VLOOKUP(AL149,勤務形態一覧表_シフト記号表!$C$6:$L$47,10,FALSE))</f>
        <v/>
      </c>
      <c r="AM150" s="437" t="str">
        <f>IF(AM149="","",VLOOKUP(AM149,勤務形態一覧表_シフト記号表!$C$6:$L$47,10,FALSE))</f>
        <v/>
      </c>
      <c r="AN150" s="438" t="str">
        <f>IF(AN149="","",VLOOKUP(AN149,勤務形態一覧表_シフト記号表!$C$6:$L$47,10,FALSE))</f>
        <v/>
      </c>
      <c r="AO150" s="436" t="str">
        <f>IF(AO149="","",VLOOKUP(AO149,勤務形態一覧表_シフト記号表!$C$6:$L$47,10,FALSE))</f>
        <v/>
      </c>
      <c r="AP150" s="437" t="str">
        <f>IF(AP149="","",VLOOKUP(AP149,勤務形態一覧表_シフト記号表!$C$6:$L$47,10,FALSE))</f>
        <v/>
      </c>
      <c r="AQ150" s="437" t="str">
        <f>IF(AQ149="","",VLOOKUP(AQ149,勤務形態一覧表_シフト記号表!$C$6:$L$47,10,FALSE))</f>
        <v/>
      </c>
      <c r="AR150" s="437" t="str">
        <f>IF(AR149="","",VLOOKUP(AR149,勤務形態一覧表_シフト記号表!$C$6:$L$47,10,FALSE))</f>
        <v/>
      </c>
      <c r="AS150" s="437" t="str">
        <f>IF(AS149="","",VLOOKUP(AS149,勤務形態一覧表_シフト記号表!$C$6:$L$47,10,FALSE))</f>
        <v/>
      </c>
      <c r="AT150" s="437" t="str">
        <f>IF(AT149="","",VLOOKUP(AT149,勤務形態一覧表_シフト記号表!$C$6:$L$47,10,FALSE))</f>
        <v/>
      </c>
      <c r="AU150" s="438" t="str">
        <f>IF(AU149="","",VLOOKUP(AU149,勤務形態一覧表_シフト記号表!$C$6:$L$47,10,FALSE))</f>
        <v/>
      </c>
      <c r="AV150" s="436" t="str">
        <f>IF(AV149="","",VLOOKUP(AV149,勤務形態一覧表_シフト記号表!$C$6:$L$47,10,FALSE))</f>
        <v/>
      </c>
      <c r="AW150" s="437" t="str">
        <f>IF(AW149="","",VLOOKUP(AW149,勤務形態一覧表_シフト記号表!$C$6:$L$47,10,FALSE))</f>
        <v/>
      </c>
      <c r="AX150" s="437" t="str">
        <f>IF(AX149="","",VLOOKUP(AX149,勤務形態一覧表_シフト記号表!$C$6:$L$47,10,FALSE))</f>
        <v/>
      </c>
      <c r="AY150" s="437" t="str">
        <f>IF(AY149="","",VLOOKUP(AY149,勤務形態一覧表_シフト記号表!$C$6:$L$47,10,FALSE))</f>
        <v/>
      </c>
      <c r="AZ150" s="437" t="str">
        <f>IF(AZ149="","",VLOOKUP(AZ149,勤務形態一覧表_シフト記号表!$C$6:$L$47,10,FALSE))</f>
        <v/>
      </c>
      <c r="BA150" s="437" t="str">
        <f>IF(BA149="","",VLOOKUP(BA149,勤務形態一覧表_シフト記号表!$C$6:$L$47,10,FALSE))</f>
        <v/>
      </c>
      <c r="BB150" s="438" t="str">
        <f>IF(BB149="","",VLOOKUP(BB149,勤務形態一覧表_シフト記号表!$C$6:$L$47,10,FALSE))</f>
        <v/>
      </c>
      <c r="BC150" s="436" t="str">
        <f>IF(BC149="","",VLOOKUP(BC149,勤務形態一覧表_シフト記号表!$C$6:$L$47,10,FALSE))</f>
        <v/>
      </c>
      <c r="BD150" s="437" t="str">
        <f>IF(BD149="","",VLOOKUP(BD149,勤務形態一覧表_シフト記号表!$C$6:$L$47,10,FALSE))</f>
        <v/>
      </c>
      <c r="BE150" s="437" t="str">
        <f>IF(BE149="","",VLOOKUP(BE149,勤務形態一覧表_シフト記号表!$C$6:$L$47,10,FALSE))</f>
        <v/>
      </c>
      <c r="BF150" s="1194">
        <f>IF($BI$3="４週",SUM(AA150:BB150),IF($BI$3="暦月",SUM(AA150:BE150),""))</f>
        <v>0</v>
      </c>
      <c r="BG150" s="1195"/>
      <c r="BH150" s="1196">
        <f>IF($BI$3="４週",BF150/4,IF($BI$3="暦月",(BF150/($BI$8/7)),""))</f>
        <v>0</v>
      </c>
      <c r="BI150" s="1195"/>
      <c r="BJ150" s="1191"/>
      <c r="BK150" s="1192"/>
      <c r="BL150" s="1192"/>
      <c r="BM150" s="1192"/>
      <c r="BN150" s="1193"/>
    </row>
    <row r="151" spans="2:66" ht="20.25" customHeight="1" x14ac:dyDescent="0.15">
      <c r="B151" s="1169">
        <f>B149+1</f>
        <v>68</v>
      </c>
      <c r="C151" s="1171"/>
      <c r="D151" s="1173"/>
      <c r="E151" s="1174"/>
      <c r="F151" s="1175"/>
      <c r="G151" s="1179"/>
      <c r="H151" s="1180"/>
      <c r="I151" s="431"/>
      <c r="J151" s="432"/>
      <c r="K151" s="431"/>
      <c r="L151" s="432"/>
      <c r="M151" s="1183"/>
      <c r="N151" s="1184"/>
      <c r="O151" s="1187"/>
      <c r="P151" s="1188"/>
      <c r="Q151" s="1188"/>
      <c r="R151" s="1180"/>
      <c r="S151" s="1148"/>
      <c r="T151" s="1149"/>
      <c r="U151" s="1149"/>
      <c r="V151" s="1149"/>
      <c r="W151" s="1150"/>
      <c r="X151" s="451" t="s">
        <v>975</v>
      </c>
      <c r="Y151" s="452"/>
      <c r="Z151" s="453"/>
      <c r="AA151" s="444"/>
      <c r="AB151" s="445"/>
      <c r="AC151" s="445"/>
      <c r="AD151" s="445"/>
      <c r="AE151" s="445"/>
      <c r="AF151" s="445"/>
      <c r="AG151" s="446"/>
      <c r="AH151" s="444"/>
      <c r="AI151" s="445"/>
      <c r="AJ151" s="445"/>
      <c r="AK151" s="445"/>
      <c r="AL151" s="445"/>
      <c r="AM151" s="445"/>
      <c r="AN151" s="446"/>
      <c r="AO151" s="444"/>
      <c r="AP151" s="445"/>
      <c r="AQ151" s="445"/>
      <c r="AR151" s="445"/>
      <c r="AS151" s="445"/>
      <c r="AT151" s="445"/>
      <c r="AU151" s="446"/>
      <c r="AV151" s="444"/>
      <c r="AW151" s="445"/>
      <c r="AX151" s="445"/>
      <c r="AY151" s="445"/>
      <c r="AZ151" s="445"/>
      <c r="BA151" s="445"/>
      <c r="BB151" s="446"/>
      <c r="BC151" s="444"/>
      <c r="BD151" s="445"/>
      <c r="BE151" s="447"/>
      <c r="BF151" s="1154"/>
      <c r="BG151" s="1155"/>
      <c r="BH151" s="1156"/>
      <c r="BI151" s="1157"/>
      <c r="BJ151" s="1158"/>
      <c r="BK151" s="1159"/>
      <c r="BL151" s="1159"/>
      <c r="BM151" s="1159"/>
      <c r="BN151" s="1160"/>
    </row>
    <row r="152" spans="2:66" ht="20.25" customHeight="1" x14ac:dyDescent="0.15">
      <c r="B152" s="1197"/>
      <c r="C152" s="1198"/>
      <c r="D152" s="1199"/>
      <c r="E152" s="1174"/>
      <c r="F152" s="1175"/>
      <c r="G152" s="1200"/>
      <c r="H152" s="1201"/>
      <c r="I152" s="454"/>
      <c r="J152" s="455">
        <f>G151</f>
        <v>0</v>
      </c>
      <c r="K152" s="454"/>
      <c r="L152" s="455">
        <f>M151</f>
        <v>0</v>
      </c>
      <c r="M152" s="1202"/>
      <c r="N152" s="1203"/>
      <c r="O152" s="1204"/>
      <c r="P152" s="1205"/>
      <c r="Q152" s="1205"/>
      <c r="R152" s="1201"/>
      <c r="S152" s="1148"/>
      <c r="T152" s="1149"/>
      <c r="U152" s="1149"/>
      <c r="V152" s="1149"/>
      <c r="W152" s="1150"/>
      <c r="X152" s="448" t="s">
        <v>976</v>
      </c>
      <c r="Y152" s="449"/>
      <c r="Z152" s="450"/>
      <c r="AA152" s="436" t="str">
        <f>IF(AA151="","",VLOOKUP(AA151,勤務形態一覧表_シフト記号表!$C$6:$L$47,10,FALSE))</f>
        <v/>
      </c>
      <c r="AB152" s="437" t="str">
        <f>IF(AB151="","",VLOOKUP(AB151,勤務形態一覧表_シフト記号表!$C$6:$L$47,10,FALSE))</f>
        <v/>
      </c>
      <c r="AC152" s="437" t="str">
        <f>IF(AC151="","",VLOOKUP(AC151,勤務形態一覧表_シフト記号表!$C$6:$L$47,10,FALSE))</f>
        <v/>
      </c>
      <c r="AD152" s="437" t="str">
        <f>IF(AD151="","",VLOOKUP(AD151,勤務形態一覧表_シフト記号表!$C$6:$L$47,10,FALSE))</f>
        <v/>
      </c>
      <c r="AE152" s="437" t="str">
        <f>IF(AE151="","",VLOOKUP(AE151,勤務形態一覧表_シフト記号表!$C$6:$L$47,10,FALSE))</f>
        <v/>
      </c>
      <c r="AF152" s="437" t="str">
        <f>IF(AF151="","",VLOOKUP(AF151,勤務形態一覧表_シフト記号表!$C$6:$L$47,10,FALSE))</f>
        <v/>
      </c>
      <c r="AG152" s="438" t="str">
        <f>IF(AG151="","",VLOOKUP(AG151,勤務形態一覧表_シフト記号表!$C$6:$L$47,10,FALSE))</f>
        <v/>
      </c>
      <c r="AH152" s="436" t="str">
        <f>IF(AH151="","",VLOOKUP(AH151,勤務形態一覧表_シフト記号表!$C$6:$L$47,10,FALSE))</f>
        <v/>
      </c>
      <c r="AI152" s="437" t="str">
        <f>IF(AI151="","",VLOOKUP(AI151,勤務形態一覧表_シフト記号表!$C$6:$L$47,10,FALSE))</f>
        <v/>
      </c>
      <c r="AJ152" s="437" t="str">
        <f>IF(AJ151="","",VLOOKUP(AJ151,勤務形態一覧表_シフト記号表!$C$6:$L$47,10,FALSE))</f>
        <v/>
      </c>
      <c r="AK152" s="437" t="str">
        <f>IF(AK151="","",VLOOKUP(AK151,勤務形態一覧表_シフト記号表!$C$6:$L$47,10,FALSE))</f>
        <v/>
      </c>
      <c r="AL152" s="437" t="str">
        <f>IF(AL151="","",VLOOKUP(AL151,勤務形態一覧表_シフト記号表!$C$6:$L$47,10,FALSE))</f>
        <v/>
      </c>
      <c r="AM152" s="437" t="str">
        <f>IF(AM151="","",VLOOKUP(AM151,勤務形態一覧表_シフト記号表!$C$6:$L$47,10,FALSE))</f>
        <v/>
      </c>
      <c r="AN152" s="438" t="str">
        <f>IF(AN151="","",VLOOKUP(AN151,勤務形態一覧表_シフト記号表!$C$6:$L$47,10,FALSE))</f>
        <v/>
      </c>
      <c r="AO152" s="436" t="str">
        <f>IF(AO151="","",VLOOKUP(AO151,勤務形態一覧表_シフト記号表!$C$6:$L$47,10,FALSE))</f>
        <v/>
      </c>
      <c r="AP152" s="437" t="str">
        <f>IF(AP151="","",VLOOKUP(AP151,勤務形態一覧表_シフト記号表!$C$6:$L$47,10,FALSE))</f>
        <v/>
      </c>
      <c r="AQ152" s="437" t="str">
        <f>IF(AQ151="","",VLOOKUP(AQ151,勤務形態一覧表_シフト記号表!$C$6:$L$47,10,FALSE))</f>
        <v/>
      </c>
      <c r="AR152" s="437" t="str">
        <f>IF(AR151="","",VLOOKUP(AR151,勤務形態一覧表_シフト記号表!$C$6:$L$47,10,FALSE))</f>
        <v/>
      </c>
      <c r="AS152" s="437" t="str">
        <f>IF(AS151="","",VLOOKUP(AS151,勤務形態一覧表_シフト記号表!$C$6:$L$47,10,FALSE))</f>
        <v/>
      </c>
      <c r="AT152" s="437" t="str">
        <f>IF(AT151="","",VLOOKUP(AT151,勤務形態一覧表_シフト記号表!$C$6:$L$47,10,FALSE))</f>
        <v/>
      </c>
      <c r="AU152" s="438" t="str">
        <f>IF(AU151="","",VLOOKUP(AU151,勤務形態一覧表_シフト記号表!$C$6:$L$47,10,FALSE))</f>
        <v/>
      </c>
      <c r="AV152" s="436" t="str">
        <f>IF(AV151="","",VLOOKUP(AV151,勤務形態一覧表_シフト記号表!$C$6:$L$47,10,FALSE))</f>
        <v/>
      </c>
      <c r="AW152" s="437" t="str">
        <f>IF(AW151="","",VLOOKUP(AW151,勤務形態一覧表_シフト記号表!$C$6:$L$47,10,FALSE))</f>
        <v/>
      </c>
      <c r="AX152" s="437" t="str">
        <f>IF(AX151="","",VLOOKUP(AX151,勤務形態一覧表_シフト記号表!$C$6:$L$47,10,FALSE))</f>
        <v/>
      </c>
      <c r="AY152" s="437" t="str">
        <f>IF(AY151="","",VLOOKUP(AY151,勤務形態一覧表_シフト記号表!$C$6:$L$47,10,FALSE))</f>
        <v/>
      </c>
      <c r="AZ152" s="437" t="str">
        <f>IF(AZ151="","",VLOOKUP(AZ151,勤務形態一覧表_シフト記号表!$C$6:$L$47,10,FALSE))</f>
        <v/>
      </c>
      <c r="BA152" s="437" t="str">
        <f>IF(BA151="","",VLOOKUP(BA151,勤務形態一覧表_シフト記号表!$C$6:$L$47,10,FALSE))</f>
        <v/>
      </c>
      <c r="BB152" s="438" t="str">
        <f>IF(BB151="","",VLOOKUP(BB151,勤務形態一覧表_シフト記号表!$C$6:$L$47,10,FALSE))</f>
        <v/>
      </c>
      <c r="BC152" s="436" t="str">
        <f>IF(BC151="","",VLOOKUP(BC151,勤務形態一覧表_シフト記号表!$C$6:$L$47,10,FALSE))</f>
        <v/>
      </c>
      <c r="BD152" s="437" t="str">
        <f>IF(BD151="","",VLOOKUP(BD151,勤務形態一覧表_シフト記号表!$C$6:$L$47,10,FALSE))</f>
        <v/>
      </c>
      <c r="BE152" s="437" t="str">
        <f>IF(BE151="","",VLOOKUP(BE151,勤務形態一覧表_シフト記号表!$C$6:$L$47,10,FALSE))</f>
        <v/>
      </c>
      <c r="BF152" s="1194">
        <f>IF($BI$3="４週",SUM(AA152:BB152),IF($BI$3="暦月",SUM(AA152:BE152),""))</f>
        <v>0</v>
      </c>
      <c r="BG152" s="1195"/>
      <c r="BH152" s="1196">
        <f>IF($BI$3="４週",BF152/4,IF($BI$3="暦月",(BF152/($BI$8/7)),""))</f>
        <v>0</v>
      </c>
      <c r="BI152" s="1195"/>
      <c r="BJ152" s="1191"/>
      <c r="BK152" s="1192"/>
      <c r="BL152" s="1192"/>
      <c r="BM152" s="1192"/>
      <c r="BN152" s="1193"/>
    </row>
    <row r="153" spans="2:66" ht="20.25" customHeight="1" x14ac:dyDescent="0.15">
      <c r="B153" s="1169">
        <f>B151+1</f>
        <v>69</v>
      </c>
      <c r="C153" s="1171"/>
      <c r="D153" s="1173"/>
      <c r="E153" s="1174"/>
      <c r="F153" s="1175"/>
      <c r="G153" s="1179"/>
      <c r="H153" s="1180"/>
      <c r="I153" s="431"/>
      <c r="J153" s="432"/>
      <c r="K153" s="431"/>
      <c r="L153" s="432"/>
      <c r="M153" s="1183"/>
      <c r="N153" s="1184"/>
      <c r="O153" s="1187"/>
      <c r="P153" s="1188"/>
      <c r="Q153" s="1188"/>
      <c r="R153" s="1180"/>
      <c r="S153" s="1148"/>
      <c r="T153" s="1149"/>
      <c r="U153" s="1149"/>
      <c r="V153" s="1149"/>
      <c r="W153" s="1150"/>
      <c r="X153" s="451" t="s">
        <v>975</v>
      </c>
      <c r="Y153" s="452"/>
      <c r="Z153" s="453"/>
      <c r="AA153" s="444"/>
      <c r="AB153" s="445"/>
      <c r="AC153" s="445"/>
      <c r="AD153" s="445"/>
      <c r="AE153" s="445"/>
      <c r="AF153" s="445"/>
      <c r="AG153" s="446"/>
      <c r="AH153" s="444"/>
      <c r="AI153" s="445"/>
      <c r="AJ153" s="445"/>
      <c r="AK153" s="445"/>
      <c r="AL153" s="445"/>
      <c r="AM153" s="445"/>
      <c r="AN153" s="446"/>
      <c r="AO153" s="444"/>
      <c r="AP153" s="445"/>
      <c r="AQ153" s="445"/>
      <c r="AR153" s="445"/>
      <c r="AS153" s="445"/>
      <c r="AT153" s="445"/>
      <c r="AU153" s="446"/>
      <c r="AV153" s="444"/>
      <c r="AW153" s="445"/>
      <c r="AX153" s="445"/>
      <c r="AY153" s="445"/>
      <c r="AZ153" s="445"/>
      <c r="BA153" s="445"/>
      <c r="BB153" s="446"/>
      <c r="BC153" s="444"/>
      <c r="BD153" s="445"/>
      <c r="BE153" s="447"/>
      <c r="BF153" s="1154"/>
      <c r="BG153" s="1155"/>
      <c r="BH153" s="1156"/>
      <c r="BI153" s="1157"/>
      <c r="BJ153" s="1158"/>
      <c r="BK153" s="1159"/>
      <c r="BL153" s="1159"/>
      <c r="BM153" s="1159"/>
      <c r="BN153" s="1160"/>
    </row>
    <row r="154" spans="2:66" ht="20.25" customHeight="1" x14ac:dyDescent="0.15">
      <c r="B154" s="1197"/>
      <c r="C154" s="1198"/>
      <c r="D154" s="1199"/>
      <c r="E154" s="1174"/>
      <c r="F154" s="1175"/>
      <c r="G154" s="1200"/>
      <c r="H154" s="1201"/>
      <c r="I154" s="454"/>
      <c r="J154" s="455">
        <f>G153</f>
        <v>0</v>
      </c>
      <c r="K154" s="454"/>
      <c r="L154" s="455">
        <f>M153</f>
        <v>0</v>
      </c>
      <c r="M154" s="1202"/>
      <c r="N154" s="1203"/>
      <c r="O154" s="1204"/>
      <c r="P154" s="1205"/>
      <c r="Q154" s="1205"/>
      <c r="R154" s="1201"/>
      <c r="S154" s="1148"/>
      <c r="T154" s="1149"/>
      <c r="U154" s="1149"/>
      <c r="V154" s="1149"/>
      <c r="W154" s="1150"/>
      <c r="X154" s="448" t="s">
        <v>976</v>
      </c>
      <c r="Y154" s="449"/>
      <c r="Z154" s="450"/>
      <c r="AA154" s="436" t="str">
        <f>IF(AA153="","",VLOOKUP(AA153,勤務形態一覧表_シフト記号表!$C$6:$L$47,10,FALSE))</f>
        <v/>
      </c>
      <c r="AB154" s="437" t="str">
        <f>IF(AB153="","",VLOOKUP(AB153,勤務形態一覧表_シフト記号表!$C$6:$L$47,10,FALSE))</f>
        <v/>
      </c>
      <c r="AC154" s="437" t="str">
        <f>IF(AC153="","",VLOOKUP(AC153,勤務形態一覧表_シフト記号表!$C$6:$L$47,10,FALSE))</f>
        <v/>
      </c>
      <c r="AD154" s="437" t="str">
        <f>IF(AD153="","",VLOOKUP(AD153,勤務形態一覧表_シフト記号表!$C$6:$L$47,10,FALSE))</f>
        <v/>
      </c>
      <c r="AE154" s="437" t="str">
        <f>IF(AE153="","",VLOOKUP(AE153,勤務形態一覧表_シフト記号表!$C$6:$L$47,10,FALSE))</f>
        <v/>
      </c>
      <c r="AF154" s="437" t="str">
        <f>IF(AF153="","",VLOOKUP(AF153,勤務形態一覧表_シフト記号表!$C$6:$L$47,10,FALSE))</f>
        <v/>
      </c>
      <c r="AG154" s="438" t="str">
        <f>IF(AG153="","",VLOOKUP(AG153,勤務形態一覧表_シフト記号表!$C$6:$L$47,10,FALSE))</f>
        <v/>
      </c>
      <c r="AH154" s="436" t="str">
        <f>IF(AH153="","",VLOOKUP(AH153,勤務形態一覧表_シフト記号表!$C$6:$L$47,10,FALSE))</f>
        <v/>
      </c>
      <c r="AI154" s="437" t="str">
        <f>IF(AI153="","",VLOOKUP(AI153,勤務形態一覧表_シフト記号表!$C$6:$L$47,10,FALSE))</f>
        <v/>
      </c>
      <c r="AJ154" s="437" t="str">
        <f>IF(AJ153="","",VLOOKUP(AJ153,勤務形態一覧表_シフト記号表!$C$6:$L$47,10,FALSE))</f>
        <v/>
      </c>
      <c r="AK154" s="437" t="str">
        <f>IF(AK153="","",VLOOKUP(AK153,勤務形態一覧表_シフト記号表!$C$6:$L$47,10,FALSE))</f>
        <v/>
      </c>
      <c r="AL154" s="437" t="str">
        <f>IF(AL153="","",VLOOKUP(AL153,勤務形態一覧表_シフト記号表!$C$6:$L$47,10,FALSE))</f>
        <v/>
      </c>
      <c r="AM154" s="437" t="str">
        <f>IF(AM153="","",VLOOKUP(AM153,勤務形態一覧表_シフト記号表!$C$6:$L$47,10,FALSE))</f>
        <v/>
      </c>
      <c r="AN154" s="438" t="str">
        <f>IF(AN153="","",VLOOKUP(AN153,勤務形態一覧表_シフト記号表!$C$6:$L$47,10,FALSE))</f>
        <v/>
      </c>
      <c r="AO154" s="436" t="str">
        <f>IF(AO153="","",VLOOKUP(AO153,勤務形態一覧表_シフト記号表!$C$6:$L$47,10,FALSE))</f>
        <v/>
      </c>
      <c r="AP154" s="437" t="str">
        <f>IF(AP153="","",VLOOKUP(AP153,勤務形態一覧表_シフト記号表!$C$6:$L$47,10,FALSE))</f>
        <v/>
      </c>
      <c r="AQ154" s="437" t="str">
        <f>IF(AQ153="","",VLOOKUP(AQ153,勤務形態一覧表_シフト記号表!$C$6:$L$47,10,FALSE))</f>
        <v/>
      </c>
      <c r="AR154" s="437" t="str">
        <f>IF(AR153="","",VLOOKUP(AR153,勤務形態一覧表_シフト記号表!$C$6:$L$47,10,FALSE))</f>
        <v/>
      </c>
      <c r="AS154" s="437" t="str">
        <f>IF(AS153="","",VLOOKUP(AS153,勤務形態一覧表_シフト記号表!$C$6:$L$47,10,FALSE))</f>
        <v/>
      </c>
      <c r="AT154" s="437" t="str">
        <f>IF(AT153="","",VLOOKUP(AT153,勤務形態一覧表_シフト記号表!$C$6:$L$47,10,FALSE))</f>
        <v/>
      </c>
      <c r="AU154" s="438" t="str">
        <f>IF(AU153="","",VLOOKUP(AU153,勤務形態一覧表_シフト記号表!$C$6:$L$47,10,FALSE))</f>
        <v/>
      </c>
      <c r="AV154" s="436" t="str">
        <f>IF(AV153="","",VLOOKUP(AV153,勤務形態一覧表_シフト記号表!$C$6:$L$47,10,FALSE))</f>
        <v/>
      </c>
      <c r="AW154" s="437" t="str">
        <f>IF(AW153="","",VLOOKUP(AW153,勤務形態一覧表_シフト記号表!$C$6:$L$47,10,FALSE))</f>
        <v/>
      </c>
      <c r="AX154" s="437" t="str">
        <f>IF(AX153="","",VLOOKUP(AX153,勤務形態一覧表_シフト記号表!$C$6:$L$47,10,FALSE))</f>
        <v/>
      </c>
      <c r="AY154" s="437" t="str">
        <f>IF(AY153="","",VLOOKUP(AY153,勤務形態一覧表_シフト記号表!$C$6:$L$47,10,FALSE))</f>
        <v/>
      </c>
      <c r="AZ154" s="437" t="str">
        <f>IF(AZ153="","",VLOOKUP(AZ153,勤務形態一覧表_シフト記号表!$C$6:$L$47,10,FALSE))</f>
        <v/>
      </c>
      <c r="BA154" s="437" t="str">
        <f>IF(BA153="","",VLOOKUP(BA153,勤務形態一覧表_シフト記号表!$C$6:$L$47,10,FALSE))</f>
        <v/>
      </c>
      <c r="BB154" s="438" t="str">
        <f>IF(BB153="","",VLOOKUP(BB153,勤務形態一覧表_シフト記号表!$C$6:$L$47,10,FALSE))</f>
        <v/>
      </c>
      <c r="BC154" s="436" t="str">
        <f>IF(BC153="","",VLOOKUP(BC153,勤務形態一覧表_シフト記号表!$C$6:$L$47,10,FALSE))</f>
        <v/>
      </c>
      <c r="BD154" s="437" t="str">
        <f>IF(BD153="","",VLOOKUP(BD153,勤務形態一覧表_シフト記号表!$C$6:$L$47,10,FALSE))</f>
        <v/>
      </c>
      <c r="BE154" s="437" t="str">
        <f>IF(BE153="","",VLOOKUP(BE153,勤務形態一覧表_シフト記号表!$C$6:$L$47,10,FALSE))</f>
        <v/>
      </c>
      <c r="BF154" s="1194">
        <f>IF($BI$3="４週",SUM(AA154:BB154),IF($BI$3="暦月",SUM(AA154:BE154),""))</f>
        <v>0</v>
      </c>
      <c r="BG154" s="1195"/>
      <c r="BH154" s="1196">
        <f>IF($BI$3="４週",BF154/4,IF($BI$3="暦月",(BF154/($BI$8/7)),""))</f>
        <v>0</v>
      </c>
      <c r="BI154" s="1195"/>
      <c r="BJ154" s="1191"/>
      <c r="BK154" s="1192"/>
      <c r="BL154" s="1192"/>
      <c r="BM154" s="1192"/>
      <c r="BN154" s="1193"/>
    </row>
    <row r="155" spans="2:66" ht="20.25" customHeight="1" x14ac:dyDescent="0.15">
      <c r="B155" s="1169">
        <f>B153+1</f>
        <v>70</v>
      </c>
      <c r="C155" s="1171"/>
      <c r="D155" s="1173"/>
      <c r="E155" s="1174"/>
      <c r="F155" s="1175"/>
      <c r="G155" s="1179"/>
      <c r="H155" s="1180"/>
      <c r="I155" s="431"/>
      <c r="J155" s="432"/>
      <c r="K155" s="431"/>
      <c r="L155" s="432"/>
      <c r="M155" s="1183"/>
      <c r="N155" s="1184"/>
      <c r="O155" s="1187"/>
      <c r="P155" s="1188"/>
      <c r="Q155" s="1188"/>
      <c r="R155" s="1180"/>
      <c r="S155" s="1148"/>
      <c r="T155" s="1149"/>
      <c r="U155" s="1149"/>
      <c r="V155" s="1149"/>
      <c r="W155" s="1150"/>
      <c r="X155" s="451" t="s">
        <v>975</v>
      </c>
      <c r="Y155" s="452"/>
      <c r="Z155" s="453"/>
      <c r="AA155" s="444"/>
      <c r="AB155" s="445"/>
      <c r="AC155" s="445"/>
      <c r="AD155" s="445"/>
      <c r="AE155" s="445"/>
      <c r="AF155" s="445"/>
      <c r="AG155" s="446"/>
      <c r="AH155" s="444"/>
      <c r="AI155" s="445"/>
      <c r="AJ155" s="445"/>
      <c r="AK155" s="445"/>
      <c r="AL155" s="445"/>
      <c r="AM155" s="445"/>
      <c r="AN155" s="446"/>
      <c r="AO155" s="444"/>
      <c r="AP155" s="445"/>
      <c r="AQ155" s="445"/>
      <c r="AR155" s="445"/>
      <c r="AS155" s="445"/>
      <c r="AT155" s="445"/>
      <c r="AU155" s="446"/>
      <c r="AV155" s="444"/>
      <c r="AW155" s="445"/>
      <c r="AX155" s="445"/>
      <c r="AY155" s="445"/>
      <c r="AZ155" s="445"/>
      <c r="BA155" s="445"/>
      <c r="BB155" s="446"/>
      <c r="BC155" s="444"/>
      <c r="BD155" s="445"/>
      <c r="BE155" s="447"/>
      <c r="BF155" s="1154"/>
      <c r="BG155" s="1155"/>
      <c r="BH155" s="1156"/>
      <c r="BI155" s="1157"/>
      <c r="BJ155" s="1158"/>
      <c r="BK155" s="1159"/>
      <c r="BL155" s="1159"/>
      <c r="BM155" s="1159"/>
      <c r="BN155" s="1160"/>
    </row>
    <row r="156" spans="2:66" ht="20.25" customHeight="1" x14ac:dyDescent="0.15">
      <c r="B156" s="1197"/>
      <c r="C156" s="1198"/>
      <c r="D156" s="1199"/>
      <c r="E156" s="1174"/>
      <c r="F156" s="1175"/>
      <c r="G156" s="1200"/>
      <c r="H156" s="1201"/>
      <c r="I156" s="454"/>
      <c r="J156" s="455">
        <f>G155</f>
        <v>0</v>
      </c>
      <c r="K156" s="454"/>
      <c r="L156" s="455">
        <f>M155</f>
        <v>0</v>
      </c>
      <c r="M156" s="1202"/>
      <c r="N156" s="1203"/>
      <c r="O156" s="1204"/>
      <c r="P156" s="1205"/>
      <c r="Q156" s="1205"/>
      <c r="R156" s="1201"/>
      <c r="S156" s="1148"/>
      <c r="T156" s="1149"/>
      <c r="U156" s="1149"/>
      <c r="V156" s="1149"/>
      <c r="W156" s="1150"/>
      <c r="X156" s="448" t="s">
        <v>976</v>
      </c>
      <c r="Y156" s="449"/>
      <c r="Z156" s="450"/>
      <c r="AA156" s="436" t="str">
        <f>IF(AA155="","",VLOOKUP(AA155,勤務形態一覧表_シフト記号表!$C$6:$L$47,10,FALSE))</f>
        <v/>
      </c>
      <c r="AB156" s="437" t="str">
        <f>IF(AB155="","",VLOOKUP(AB155,勤務形態一覧表_シフト記号表!$C$6:$L$47,10,FALSE))</f>
        <v/>
      </c>
      <c r="AC156" s="437" t="str">
        <f>IF(AC155="","",VLOOKUP(AC155,勤務形態一覧表_シフト記号表!$C$6:$L$47,10,FALSE))</f>
        <v/>
      </c>
      <c r="AD156" s="437" t="str">
        <f>IF(AD155="","",VLOOKUP(AD155,勤務形態一覧表_シフト記号表!$C$6:$L$47,10,FALSE))</f>
        <v/>
      </c>
      <c r="AE156" s="437" t="str">
        <f>IF(AE155="","",VLOOKUP(AE155,勤務形態一覧表_シフト記号表!$C$6:$L$47,10,FALSE))</f>
        <v/>
      </c>
      <c r="AF156" s="437" t="str">
        <f>IF(AF155="","",VLOOKUP(AF155,勤務形態一覧表_シフト記号表!$C$6:$L$47,10,FALSE))</f>
        <v/>
      </c>
      <c r="AG156" s="438" t="str">
        <f>IF(AG155="","",VLOOKUP(AG155,勤務形態一覧表_シフト記号表!$C$6:$L$47,10,FALSE))</f>
        <v/>
      </c>
      <c r="AH156" s="436" t="str">
        <f>IF(AH155="","",VLOOKUP(AH155,勤務形態一覧表_シフト記号表!$C$6:$L$47,10,FALSE))</f>
        <v/>
      </c>
      <c r="AI156" s="437" t="str">
        <f>IF(AI155="","",VLOOKUP(AI155,勤務形態一覧表_シフト記号表!$C$6:$L$47,10,FALSE))</f>
        <v/>
      </c>
      <c r="AJ156" s="437" t="str">
        <f>IF(AJ155="","",VLOOKUP(AJ155,勤務形態一覧表_シフト記号表!$C$6:$L$47,10,FALSE))</f>
        <v/>
      </c>
      <c r="AK156" s="437" t="str">
        <f>IF(AK155="","",VLOOKUP(AK155,勤務形態一覧表_シフト記号表!$C$6:$L$47,10,FALSE))</f>
        <v/>
      </c>
      <c r="AL156" s="437" t="str">
        <f>IF(AL155="","",VLOOKUP(AL155,勤務形態一覧表_シフト記号表!$C$6:$L$47,10,FALSE))</f>
        <v/>
      </c>
      <c r="AM156" s="437" t="str">
        <f>IF(AM155="","",VLOOKUP(AM155,勤務形態一覧表_シフト記号表!$C$6:$L$47,10,FALSE))</f>
        <v/>
      </c>
      <c r="AN156" s="438" t="str">
        <f>IF(AN155="","",VLOOKUP(AN155,勤務形態一覧表_シフト記号表!$C$6:$L$47,10,FALSE))</f>
        <v/>
      </c>
      <c r="AO156" s="436" t="str">
        <f>IF(AO155="","",VLOOKUP(AO155,勤務形態一覧表_シフト記号表!$C$6:$L$47,10,FALSE))</f>
        <v/>
      </c>
      <c r="AP156" s="437" t="str">
        <f>IF(AP155="","",VLOOKUP(AP155,勤務形態一覧表_シフト記号表!$C$6:$L$47,10,FALSE))</f>
        <v/>
      </c>
      <c r="AQ156" s="437" t="str">
        <f>IF(AQ155="","",VLOOKUP(AQ155,勤務形態一覧表_シフト記号表!$C$6:$L$47,10,FALSE))</f>
        <v/>
      </c>
      <c r="AR156" s="437" t="str">
        <f>IF(AR155="","",VLOOKUP(AR155,勤務形態一覧表_シフト記号表!$C$6:$L$47,10,FALSE))</f>
        <v/>
      </c>
      <c r="AS156" s="437" t="str">
        <f>IF(AS155="","",VLOOKUP(AS155,勤務形態一覧表_シフト記号表!$C$6:$L$47,10,FALSE))</f>
        <v/>
      </c>
      <c r="AT156" s="437" t="str">
        <f>IF(AT155="","",VLOOKUP(AT155,勤務形態一覧表_シフト記号表!$C$6:$L$47,10,FALSE))</f>
        <v/>
      </c>
      <c r="AU156" s="438" t="str">
        <f>IF(AU155="","",VLOOKUP(AU155,勤務形態一覧表_シフト記号表!$C$6:$L$47,10,FALSE))</f>
        <v/>
      </c>
      <c r="AV156" s="436" t="str">
        <f>IF(AV155="","",VLOOKUP(AV155,勤務形態一覧表_シフト記号表!$C$6:$L$47,10,FALSE))</f>
        <v/>
      </c>
      <c r="AW156" s="437" t="str">
        <f>IF(AW155="","",VLOOKUP(AW155,勤務形態一覧表_シフト記号表!$C$6:$L$47,10,FALSE))</f>
        <v/>
      </c>
      <c r="AX156" s="437" t="str">
        <f>IF(AX155="","",VLOOKUP(AX155,勤務形態一覧表_シフト記号表!$C$6:$L$47,10,FALSE))</f>
        <v/>
      </c>
      <c r="AY156" s="437" t="str">
        <f>IF(AY155="","",VLOOKUP(AY155,勤務形態一覧表_シフト記号表!$C$6:$L$47,10,FALSE))</f>
        <v/>
      </c>
      <c r="AZ156" s="437" t="str">
        <f>IF(AZ155="","",VLOOKUP(AZ155,勤務形態一覧表_シフト記号表!$C$6:$L$47,10,FALSE))</f>
        <v/>
      </c>
      <c r="BA156" s="437" t="str">
        <f>IF(BA155="","",VLOOKUP(BA155,勤務形態一覧表_シフト記号表!$C$6:$L$47,10,FALSE))</f>
        <v/>
      </c>
      <c r="BB156" s="438" t="str">
        <f>IF(BB155="","",VLOOKUP(BB155,勤務形態一覧表_シフト記号表!$C$6:$L$47,10,FALSE))</f>
        <v/>
      </c>
      <c r="BC156" s="436" t="str">
        <f>IF(BC155="","",VLOOKUP(BC155,勤務形態一覧表_シフト記号表!$C$6:$L$47,10,FALSE))</f>
        <v/>
      </c>
      <c r="BD156" s="437" t="str">
        <f>IF(BD155="","",VLOOKUP(BD155,勤務形態一覧表_シフト記号表!$C$6:$L$47,10,FALSE))</f>
        <v/>
      </c>
      <c r="BE156" s="437" t="str">
        <f>IF(BE155="","",VLOOKUP(BE155,勤務形態一覧表_シフト記号表!$C$6:$L$47,10,FALSE))</f>
        <v/>
      </c>
      <c r="BF156" s="1194">
        <f>IF($BI$3="４週",SUM(AA156:BB156),IF($BI$3="暦月",SUM(AA156:BE156),""))</f>
        <v>0</v>
      </c>
      <c r="BG156" s="1195"/>
      <c r="BH156" s="1196">
        <f>IF($BI$3="４週",BF156/4,IF($BI$3="暦月",(BF156/($BI$8/7)),""))</f>
        <v>0</v>
      </c>
      <c r="BI156" s="1195"/>
      <c r="BJ156" s="1191"/>
      <c r="BK156" s="1192"/>
      <c r="BL156" s="1192"/>
      <c r="BM156" s="1192"/>
      <c r="BN156" s="1193"/>
    </row>
    <row r="157" spans="2:66" ht="20.25" customHeight="1" x14ac:dyDescent="0.15">
      <c r="B157" s="1169">
        <f>B155+1</f>
        <v>71</v>
      </c>
      <c r="C157" s="1171"/>
      <c r="D157" s="1173"/>
      <c r="E157" s="1174"/>
      <c r="F157" s="1175"/>
      <c r="G157" s="1179"/>
      <c r="H157" s="1180"/>
      <c r="I157" s="431"/>
      <c r="J157" s="432"/>
      <c r="K157" s="431"/>
      <c r="L157" s="432"/>
      <c r="M157" s="1183"/>
      <c r="N157" s="1184"/>
      <c r="O157" s="1187"/>
      <c r="P157" s="1188"/>
      <c r="Q157" s="1188"/>
      <c r="R157" s="1180"/>
      <c r="S157" s="1148"/>
      <c r="T157" s="1149"/>
      <c r="U157" s="1149"/>
      <c r="V157" s="1149"/>
      <c r="W157" s="1150"/>
      <c r="X157" s="451" t="s">
        <v>975</v>
      </c>
      <c r="Y157" s="452"/>
      <c r="Z157" s="453"/>
      <c r="AA157" s="444"/>
      <c r="AB157" s="445"/>
      <c r="AC157" s="445"/>
      <c r="AD157" s="445"/>
      <c r="AE157" s="445"/>
      <c r="AF157" s="445"/>
      <c r="AG157" s="446"/>
      <c r="AH157" s="444"/>
      <c r="AI157" s="445"/>
      <c r="AJ157" s="445"/>
      <c r="AK157" s="445"/>
      <c r="AL157" s="445"/>
      <c r="AM157" s="445"/>
      <c r="AN157" s="446"/>
      <c r="AO157" s="444"/>
      <c r="AP157" s="445"/>
      <c r="AQ157" s="445"/>
      <c r="AR157" s="445"/>
      <c r="AS157" s="445"/>
      <c r="AT157" s="445"/>
      <c r="AU157" s="446"/>
      <c r="AV157" s="444"/>
      <c r="AW157" s="445"/>
      <c r="AX157" s="445"/>
      <c r="AY157" s="445"/>
      <c r="AZ157" s="445"/>
      <c r="BA157" s="445"/>
      <c r="BB157" s="446"/>
      <c r="BC157" s="444"/>
      <c r="BD157" s="445"/>
      <c r="BE157" s="447"/>
      <c r="BF157" s="1154"/>
      <c r="BG157" s="1155"/>
      <c r="BH157" s="1156"/>
      <c r="BI157" s="1157"/>
      <c r="BJ157" s="1158"/>
      <c r="BK157" s="1159"/>
      <c r="BL157" s="1159"/>
      <c r="BM157" s="1159"/>
      <c r="BN157" s="1160"/>
    </row>
    <row r="158" spans="2:66" ht="20.25" customHeight="1" x14ac:dyDescent="0.15">
      <c r="B158" s="1197"/>
      <c r="C158" s="1198"/>
      <c r="D158" s="1199"/>
      <c r="E158" s="1174"/>
      <c r="F158" s="1175"/>
      <c r="G158" s="1200"/>
      <c r="H158" s="1201"/>
      <c r="I158" s="454"/>
      <c r="J158" s="455">
        <f>G157</f>
        <v>0</v>
      </c>
      <c r="K158" s="454"/>
      <c r="L158" s="455">
        <f>M157</f>
        <v>0</v>
      </c>
      <c r="M158" s="1202"/>
      <c r="N158" s="1203"/>
      <c r="O158" s="1204"/>
      <c r="P158" s="1205"/>
      <c r="Q158" s="1205"/>
      <c r="R158" s="1201"/>
      <c r="S158" s="1148"/>
      <c r="T158" s="1149"/>
      <c r="U158" s="1149"/>
      <c r="V158" s="1149"/>
      <c r="W158" s="1150"/>
      <c r="X158" s="448" t="s">
        <v>976</v>
      </c>
      <c r="Y158" s="449"/>
      <c r="Z158" s="450"/>
      <c r="AA158" s="436" t="str">
        <f>IF(AA157="","",VLOOKUP(AA157,勤務形態一覧表_シフト記号表!$C$6:$L$47,10,FALSE))</f>
        <v/>
      </c>
      <c r="AB158" s="437" t="str">
        <f>IF(AB157="","",VLOOKUP(AB157,勤務形態一覧表_シフト記号表!$C$6:$L$47,10,FALSE))</f>
        <v/>
      </c>
      <c r="AC158" s="437" t="str">
        <f>IF(AC157="","",VLOOKUP(AC157,勤務形態一覧表_シフト記号表!$C$6:$L$47,10,FALSE))</f>
        <v/>
      </c>
      <c r="AD158" s="437" t="str">
        <f>IF(AD157="","",VLOOKUP(AD157,勤務形態一覧表_シフト記号表!$C$6:$L$47,10,FALSE))</f>
        <v/>
      </c>
      <c r="AE158" s="437" t="str">
        <f>IF(AE157="","",VLOOKUP(AE157,勤務形態一覧表_シフト記号表!$C$6:$L$47,10,FALSE))</f>
        <v/>
      </c>
      <c r="AF158" s="437" t="str">
        <f>IF(AF157="","",VLOOKUP(AF157,勤務形態一覧表_シフト記号表!$C$6:$L$47,10,FALSE))</f>
        <v/>
      </c>
      <c r="AG158" s="438" t="str">
        <f>IF(AG157="","",VLOOKUP(AG157,勤務形態一覧表_シフト記号表!$C$6:$L$47,10,FALSE))</f>
        <v/>
      </c>
      <c r="AH158" s="436" t="str">
        <f>IF(AH157="","",VLOOKUP(AH157,勤務形態一覧表_シフト記号表!$C$6:$L$47,10,FALSE))</f>
        <v/>
      </c>
      <c r="AI158" s="437" t="str">
        <f>IF(AI157="","",VLOOKUP(AI157,勤務形態一覧表_シフト記号表!$C$6:$L$47,10,FALSE))</f>
        <v/>
      </c>
      <c r="AJ158" s="437" t="str">
        <f>IF(AJ157="","",VLOOKUP(AJ157,勤務形態一覧表_シフト記号表!$C$6:$L$47,10,FALSE))</f>
        <v/>
      </c>
      <c r="AK158" s="437" t="str">
        <f>IF(AK157="","",VLOOKUP(AK157,勤務形態一覧表_シフト記号表!$C$6:$L$47,10,FALSE))</f>
        <v/>
      </c>
      <c r="AL158" s="437" t="str">
        <f>IF(AL157="","",VLOOKUP(AL157,勤務形態一覧表_シフト記号表!$C$6:$L$47,10,FALSE))</f>
        <v/>
      </c>
      <c r="AM158" s="437" t="str">
        <f>IF(AM157="","",VLOOKUP(AM157,勤務形態一覧表_シフト記号表!$C$6:$L$47,10,FALSE))</f>
        <v/>
      </c>
      <c r="AN158" s="438" t="str">
        <f>IF(AN157="","",VLOOKUP(AN157,勤務形態一覧表_シフト記号表!$C$6:$L$47,10,FALSE))</f>
        <v/>
      </c>
      <c r="AO158" s="436" t="str">
        <f>IF(AO157="","",VLOOKUP(AO157,勤務形態一覧表_シフト記号表!$C$6:$L$47,10,FALSE))</f>
        <v/>
      </c>
      <c r="AP158" s="437" t="str">
        <f>IF(AP157="","",VLOOKUP(AP157,勤務形態一覧表_シフト記号表!$C$6:$L$47,10,FALSE))</f>
        <v/>
      </c>
      <c r="AQ158" s="437" t="str">
        <f>IF(AQ157="","",VLOOKUP(AQ157,勤務形態一覧表_シフト記号表!$C$6:$L$47,10,FALSE))</f>
        <v/>
      </c>
      <c r="AR158" s="437" t="str">
        <f>IF(AR157="","",VLOOKUP(AR157,勤務形態一覧表_シフト記号表!$C$6:$L$47,10,FALSE))</f>
        <v/>
      </c>
      <c r="AS158" s="437" t="str">
        <f>IF(AS157="","",VLOOKUP(AS157,勤務形態一覧表_シフト記号表!$C$6:$L$47,10,FALSE))</f>
        <v/>
      </c>
      <c r="AT158" s="437" t="str">
        <f>IF(AT157="","",VLOOKUP(AT157,勤務形態一覧表_シフト記号表!$C$6:$L$47,10,FALSE))</f>
        <v/>
      </c>
      <c r="AU158" s="438" t="str">
        <f>IF(AU157="","",VLOOKUP(AU157,勤務形態一覧表_シフト記号表!$C$6:$L$47,10,FALSE))</f>
        <v/>
      </c>
      <c r="AV158" s="436" t="str">
        <f>IF(AV157="","",VLOOKUP(AV157,勤務形態一覧表_シフト記号表!$C$6:$L$47,10,FALSE))</f>
        <v/>
      </c>
      <c r="AW158" s="437" t="str">
        <f>IF(AW157="","",VLOOKUP(AW157,勤務形態一覧表_シフト記号表!$C$6:$L$47,10,FALSE))</f>
        <v/>
      </c>
      <c r="AX158" s="437" t="str">
        <f>IF(AX157="","",VLOOKUP(AX157,勤務形態一覧表_シフト記号表!$C$6:$L$47,10,FALSE))</f>
        <v/>
      </c>
      <c r="AY158" s="437" t="str">
        <f>IF(AY157="","",VLOOKUP(AY157,勤務形態一覧表_シフト記号表!$C$6:$L$47,10,FALSE))</f>
        <v/>
      </c>
      <c r="AZ158" s="437" t="str">
        <f>IF(AZ157="","",VLOOKUP(AZ157,勤務形態一覧表_シフト記号表!$C$6:$L$47,10,FALSE))</f>
        <v/>
      </c>
      <c r="BA158" s="437" t="str">
        <f>IF(BA157="","",VLOOKUP(BA157,勤務形態一覧表_シフト記号表!$C$6:$L$47,10,FALSE))</f>
        <v/>
      </c>
      <c r="BB158" s="438" t="str">
        <f>IF(BB157="","",VLOOKUP(BB157,勤務形態一覧表_シフト記号表!$C$6:$L$47,10,FALSE))</f>
        <v/>
      </c>
      <c r="BC158" s="436" t="str">
        <f>IF(BC157="","",VLOOKUP(BC157,勤務形態一覧表_シフト記号表!$C$6:$L$47,10,FALSE))</f>
        <v/>
      </c>
      <c r="BD158" s="437" t="str">
        <f>IF(BD157="","",VLOOKUP(BD157,勤務形態一覧表_シフト記号表!$C$6:$L$47,10,FALSE))</f>
        <v/>
      </c>
      <c r="BE158" s="437" t="str">
        <f>IF(BE157="","",VLOOKUP(BE157,勤務形態一覧表_シフト記号表!$C$6:$L$47,10,FALSE))</f>
        <v/>
      </c>
      <c r="BF158" s="1194">
        <f>IF($BI$3="４週",SUM(AA158:BB158),IF($BI$3="暦月",SUM(AA158:BE158),""))</f>
        <v>0</v>
      </c>
      <c r="BG158" s="1195"/>
      <c r="BH158" s="1196">
        <f>IF($BI$3="４週",BF158/4,IF($BI$3="暦月",(BF158/($BI$8/7)),""))</f>
        <v>0</v>
      </c>
      <c r="BI158" s="1195"/>
      <c r="BJ158" s="1191"/>
      <c r="BK158" s="1192"/>
      <c r="BL158" s="1192"/>
      <c r="BM158" s="1192"/>
      <c r="BN158" s="1193"/>
    </row>
    <row r="159" spans="2:66" ht="20.25" customHeight="1" x14ac:dyDescent="0.15">
      <c r="B159" s="1169">
        <f>B157+1</f>
        <v>72</v>
      </c>
      <c r="C159" s="1171"/>
      <c r="D159" s="1173"/>
      <c r="E159" s="1174"/>
      <c r="F159" s="1175"/>
      <c r="G159" s="1179"/>
      <c r="H159" s="1180"/>
      <c r="I159" s="431"/>
      <c r="J159" s="432"/>
      <c r="K159" s="431"/>
      <c r="L159" s="432"/>
      <c r="M159" s="1183"/>
      <c r="N159" s="1184"/>
      <c r="O159" s="1187"/>
      <c r="P159" s="1188"/>
      <c r="Q159" s="1188"/>
      <c r="R159" s="1180"/>
      <c r="S159" s="1148"/>
      <c r="T159" s="1149"/>
      <c r="U159" s="1149"/>
      <c r="V159" s="1149"/>
      <c r="W159" s="1150"/>
      <c r="X159" s="451" t="s">
        <v>975</v>
      </c>
      <c r="Y159" s="452"/>
      <c r="Z159" s="453"/>
      <c r="AA159" s="444"/>
      <c r="AB159" s="445"/>
      <c r="AC159" s="445"/>
      <c r="AD159" s="445"/>
      <c r="AE159" s="445"/>
      <c r="AF159" s="445"/>
      <c r="AG159" s="446"/>
      <c r="AH159" s="444"/>
      <c r="AI159" s="445"/>
      <c r="AJ159" s="445"/>
      <c r="AK159" s="445"/>
      <c r="AL159" s="445"/>
      <c r="AM159" s="445"/>
      <c r="AN159" s="446"/>
      <c r="AO159" s="444"/>
      <c r="AP159" s="445"/>
      <c r="AQ159" s="445"/>
      <c r="AR159" s="445"/>
      <c r="AS159" s="445"/>
      <c r="AT159" s="445"/>
      <c r="AU159" s="446"/>
      <c r="AV159" s="444"/>
      <c r="AW159" s="445"/>
      <c r="AX159" s="445"/>
      <c r="AY159" s="445"/>
      <c r="AZ159" s="445"/>
      <c r="BA159" s="445"/>
      <c r="BB159" s="446"/>
      <c r="BC159" s="444"/>
      <c r="BD159" s="445"/>
      <c r="BE159" s="447"/>
      <c r="BF159" s="1154"/>
      <c r="BG159" s="1155"/>
      <c r="BH159" s="1156"/>
      <c r="BI159" s="1157"/>
      <c r="BJ159" s="1158"/>
      <c r="BK159" s="1159"/>
      <c r="BL159" s="1159"/>
      <c r="BM159" s="1159"/>
      <c r="BN159" s="1160"/>
    </row>
    <row r="160" spans="2:66" ht="20.25" customHeight="1" x14ac:dyDescent="0.15">
      <c r="B160" s="1197"/>
      <c r="C160" s="1198"/>
      <c r="D160" s="1199"/>
      <c r="E160" s="1174"/>
      <c r="F160" s="1175"/>
      <c r="G160" s="1200"/>
      <c r="H160" s="1201"/>
      <c r="I160" s="454"/>
      <c r="J160" s="455">
        <f>G159</f>
        <v>0</v>
      </c>
      <c r="K160" s="454"/>
      <c r="L160" s="455">
        <f>M159</f>
        <v>0</v>
      </c>
      <c r="M160" s="1202"/>
      <c r="N160" s="1203"/>
      <c r="O160" s="1204"/>
      <c r="P160" s="1205"/>
      <c r="Q160" s="1205"/>
      <c r="R160" s="1201"/>
      <c r="S160" s="1148"/>
      <c r="T160" s="1149"/>
      <c r="U160" s="1149"/>
      <c r="V160" s="1149"/>
      <c r="W160" s="1150"/>
      <c r="X160" s="448" t="s">
        <v>976</v>
      </c>
      <c r="Y160" s="449"/>
      <c r="Z160" s="450"/>
      <c r="AA160" s="436" t="str">
        <f>IF(AA159="","",VLOOKUP(AA159,勤務形態一覧表_シフト記号表!$C$6:$L$47,10,FALSE))</f>
        <v/>
      </c>
      <c r="AB160" s="437" t="str">
        <f>IF(AB159="","",VLOOKUP(AB159,勤務形態一覧表_シフト記号表!$C$6:$L$47,10,FALSE))</f>
        <v/>
      </c>
      <c r="AC160" s="437" t="str">
        <f>IF(AC159="","",VLOOKUP(AC159,勤務形態一覧表_シフト記号表!$C$6:$L$47,10,FALSE))</f>
        <v/>
      </c>
      <c r="AD160" s="437" t="str">
        <f>IF(AD159="","",VLOOKUP(AD159,勤務形態一覧表_シフト記号表!$C$6:$L$47,10,FALSE))</f>
        <v/>
      </c>
      <c r="AE160" s="437" t="str">
        <f>IF(AE159="","",VLOOKUP(AE159,勤務形態一覧表_シフト記号表!$C$6:$L$47,10,FALSE))</f>
        <v/>
      </c>
      <c r="AF160" s="437" t="str">
        <f>IF(AF159="","",VLOOKUP(AF159,勤務形態一覧表_シフト記号表!$C$6:$L$47,10,FALSE))</f>
        <v/>
      </c>
      <c r="AG160" s="438" t="str">
        <f>IF(AG159="","",VLOOKUP(AG159,勤務形態一覧表_シフト記号表!$C$6:$L$47,10,FALSE))</f>
        <v/>
      </c>
      <c r="AH160" s="436" t="str">
        <f>IF(AH159="","",VLOOKUP(AH159,勤務形態一覧表_シフト記号表!$C$6:$L$47,10,FALSE))</f>
        <v/>
      </c>
      <c r="AI160" s="437" t="str">
        <f>IF(AI159="","",VLOOKUP(AI159,勤務形態一覧表_シフト記号表!$C$6:$L$47,10,FALSE))</f>
        <v/>
      </c>
      <c r="AJ160" s="437" t="str">
        <f>IF(AJ159="","",VLOOKUP(AJ159,勤務形態一覧表_シフト記号表!$C$6:$L$47,10,FALSE))</f>
        <v/>
      </c>
      <c r="AK160" s="437" t="str">
        <f>IF(AK159="","",VLOOKUP(AK159,勤務形態一覧表_シフト記号表!$C$6:$L$47,10,FALSE))</f>
        <v/>
      </c>
      <c r="AL160" s="437" t="str">
        <f>IF(AL159="","",VLOOKUP(AL159,勤務形態一覧表_シフト記号表!$C$6:$L$47,10,FALSE))</f>
        <v/>
      </c>
      <c r="AM160" s="437" t="str">
        <f>IF(AM159="","",VLOOKUP(AM159,勤務形態一覧表_シフト記号表!$C$6:$L$47,10,FALSE))</f>
        <v/>
      </c>
      <c r="AN160" s="438" t="str">
        <f>IF(AN159="","",VLOOKUP(AN159,勤務形態一覧表_シフト記号表!$C$6:$L$47,10,FALSE))</f>
        <v/>
      </c>
      <c r="AO160" s="436" t="str">
        <f>IF(AO159="","",VLOOKUP(AO159,勤務形態一覧表_シフト記号表!$C$6:$L$47,10,FALSE))</f>
        <v/>
      </c>
      <c r="AP160" s="437" t="str">
        <f>IF(AP159="","",VLOOKUP(AP159,勤務形態一覧表_シフト記号表!$C$6:$L$47,10,FALSE))</f>
        <v/>
      </c>
      <c r="AQ160" s="437" t="str">
        <f>IF(AQ159="","",VLOOKUP(AQ159,勤務形態一覧表_シフト記号表!$C$6:$L$47,10,FALSE))</f>
        <v/>
      </c>
      <c r="AR160" s="437" t="str">
        <f>IF(AR159="","",VLOOKUP(AR159,勤務形態一覧表_シフト記号表!$C$6:$L$47,10,FALSE))</f>
        <v/>
      </c>
      <c r="AS160" s="437" t="str">
        <f>IF(AS159="","",VLOOKUP(AS159,勤務形態一覧表_シフト記号表!$C$6:$L$47,10,FALSE))</f>
        <v/>
      </c>
      <c r="AT160" s="437" t="str">
        <f>IF(AT159="","",VLOOKUP(AT159,勤務形態一覧表_シフト記号表!$C$6:$L$47,10,FALSE))</f>
        <v/>
      </c>
      <c r="AU160" s="438" t="str">
        <f>IF(AU159="","",VLOOKUP(AU159,勤務形態一覧表_シフト記号表!$C$6:$L$47,10,FALSE))</f>
        <v/>
      </c>
      <c r="AV160" s="436" t="str">
        <f>IF(AV159="","",VLOOKUP(AV159,勤務形態一覧表_シフト記号表!$C$6:$L$47,10,FALSE))</f>
        <v/>
      </c>
      <c r="AW160" s="437" t="str">
        <f>IF(AW159="","",VLOOKUP(AW159,勤務形態一覧表_シフト記号表!$C$6:$L$47,10,FALSE))</f>
        <v/>
      </c>
      <c r="AX160" s="437" t="str">
        <f>IF(AX159="","",VLOOKUP(AX159,勤務形態一覧表_シフト記号表!$C$6:$L$47,10,FALSE))</f>
        <v/>
      </c>
      <c r="AY160" s="437" t="str">
        <f>IF(AY159="","",VLOOKUP(AY159,勤務形態一覧表_シフト記号表!$C$6:$L$47,10,FALSE))</f>
        <v/>
      </c>
      <c r="AZ160" s="437" t="str">
        <f>IF(AZ159="","",VLOOKUP(AZ159,勤務形態一覧表_シフト記号表!$C$6:$L$47,10,FALSE))</f>
        <v/>
      </c>
      <c r="BA160" s="437" t="str">
        <f>IF(BA159="","",VLOOKUP(BA159,勤務形態一覧表_シフト記号表!$C$6:$L$47,10,FALSE))</f>
        <v/>
      </c>
      <c r="BB160" s="438" t="str">
        <f>IF(BB159="","",VLOOKUP(BB159,勤務形態一覧表_シフト記号表!$C$6:$L$47,10,FALSE))</f>
        <v/>
      </c>
      <c r="BC160" s="436" t="str">
        <f>IF(BC159="","",VLOOKUP(BC159,勤務形態一覧表_シフト記号表!$C$6:$L$47,10,FALSE))</f>
        <v/>
      </c>
      <c r="BD160" s="437" t="str">
        <f>IF(BD159="","",VLOOKUP(BD159,勤務形態一覧表_シフト記号表!$C$6:$L$47,10,FALSE))</f>
        <v/>
      </c>
      <c r="BE160" s="437" t="str">
        <f>IF(BE159="","",VLOOKUP(BE159,勤務形態一覧表_シフト記号表!$C$6:$L$47,10,FALSE))</f>
        <v/>
      </c>
      <c r="BF160" s="1194">
        <f>IF($BI$3="４週",SUM(AA160:BB160),IF($BI$3="暦月",SUM(AA160:BE160),""))</f>
        <v>0</v>
      </c>
      <c r="BG160" s="1195"/>
      <c r="BH160" s="1196">
        <f>IF($BI$3="４週",BF160/4,IF($BI$3="暦月",(BF160/($BI$8/7)),""))</f>
        <v>0</v>
      </c>
      <c r="BI160" s="1195"/>
      <c r="BJ160" s="1191"/>
      <c r="BK160" s="1192"/>
      <c r="BL160" s="1192"/>
      <c r="BM160" s="1192"/>
      <c r="BN160" s="1193"/>
    </row>
    <row r="161" spans="2:66" ht="20.25" customHeight="1" x14ac:dyDescent="0.15">
      <c r="B161" s="1169">
        <f>B159+1</f>
        <v>73</v>
      </c>
      <c r="C161" s="1171"/>
      <c r="D161" s="1173"/>
      <c r="E161" s="1174"/>
      <c r="F161" s="1175"/>
      <c r="G161" s="1179"/>
      <c r="H161" s="1180"/>
      <c r="I161" s="431"/>
      <c r="J161" s="432"/>
      <c r="K161" s="431"/>
      <c r="L161" s="432"/>
      <c r="M161" s="1183"/>
      <c r="N161" s="1184"/>
      <c r="O161" s="1187"/>
      <c r="P161" s="1188"/>
      <c r="Q161" s="1188"/>
      <c r="R161" s="1180"/>
      <c r="S161" s="1148"/>
      <c r="T161" s="1149"/>
      <c r="U161" s="1149"/>
      <c r="V161" s="1149"/>
      <c r="W161" s="1150"/>
      <c r="X161" s="451" t="s">
        <v>975</v>
      </c>
      <c r="Y161" s="452"/>
      <c r="Z161" s="453"/>
      <c r="AA161" s="444"/>
      <c r="AB161" s="445"/>
      <c r="AC161" s="445"/>
      <c r="AD161" s="445"/>
      <c r="AE161" s="445"/>
      <c r="AF161" s="445"/>
      <c r="AG161" s="446"/>
      <c r="AH161" s="444"/>
      <c r="AI161" s="445"/>
      <c r="AJ161" s="445"/>
      <c r="AK161" s="445"/>
      <c r="AL161" s="445"/>
      <c r="AM161" s="445"/>
      <c r="AN161" s="446"/>
      <c r="AO161" s="444"/>
      <c r="AP161" s="445"/>
      <c r="AQ161" s="445"/>
      <c r="AR161" s="445"/>
      <c r="AS161" s="445"/>
      <c r="AT161" s="445"/>
      <c r="AU161" s="446"/>
      <c r="AV161" s="444"/>
      <c r="AW161" s="445"/>
      <c r="AX161" s="445"/>
      <c r="AY161" s="445"/>
      <c r="AZ161" s="445"/>
      <c r="BA161" s="445"/>
      <c r="BB161" s="446"/>
      <c r="BC161" s="444"/>
      <c r="BD161" s="445"/>
      <c r="BE161" s="447"/>
      <c r="BF161" s="1154"/>
      <c r="BG161" s="1155"/>
      <c r="BH161" s="1156"/>
      <c r="BI161" s="1157"/>
      <c r="BJ161" s="1158"/>
      <c r="BK161" s="1159"/>
      <c r="BL161" s="1159"/>
      <c r="BM161" s="1159"/>
      <c r="BN161" s="1160"/>
    </row>
    <row r="162" spans="2:66" ht="20.25" customHeight="1" x14ac:dyDescent="0.15">
      <c r="B162" s="1197"/>
      <c r="C162" s="1198"/>
      <c r="D162" s="1199"/>
      <c r="E162" s="1174"/>
      <c r="F162" s="1175"/>
      <c r="G162" s="1200"/>
      <c r="H162" s="1201"/>
      <c r="I162" s="454"/>
      <c r="J162" s="455">
        <f>G161</f>
        <v>0</v>
      </c>
      <c r="K162" s="454"/>
      <c r="L162" s="455">
        <f>M161</f>
        <v>0</v>
      </c>
      <c r="M162" s="1202"/>
      <c r="N162" s="1203"/>
      <c r="O162" s="1204"/>
      <c r="P162" s="1205"/>
      <c r="Q162" s="1205"/>
      <c r="R162" s="1201"/>
      <c r="S162" s="1148"/>
      <c r="T162" s="1149"/>
      <c r="U162" s="1149"/>
      <c r="V162" s="1149"/>
      <c r="W162" s="1150"/>
      <c r="X162" s="448" t="s">
        <v>976</v>
      </c>
      <c r="Y162" s="449"/>
      <c r="Z162" s="450"/>
      <c r="AA162" s="436" t="str">
        <f>IF(AA161="","",VLOOKUP(AA161,勤務形態一覧表_シフト記号表!$C$6:$L$47,10,FALSE))</f>
        <v/>
      </c>
      <c r="AB162" s="437" t="str">
        <f>IF(AB161="","",VLOOKUP(AB161,勤務形態一覧表_シフト記号表!$C$6:$L$47,10,FALSE))</f>
        <v/>
      </c>
      <c r="AC162" s="437" t="str">
        <f>IF(AC161="","",VLOOKUP(AC161,勤務形態一覧表_シフト記号表!$C$6:$L$47,10,FALSE))</f>
        <v/>
      </c>
      <c r="AD162" s="437" t="str">
        <f>IF(AD161="","",VLOOKUP(AD161,勤務形態一覧表_シフト記号表!$C$6:$L$47,10,FALSE))</f>
        <v/>
      </c>
      <c r="AE162" s="437" t="str">
        <f>IF(AE161="","",VLOOKUP(AE161,勤務形態一覧表_シフト記号表!$C$6:$L$47,10,FALSE))</f>
        <v/>
      </c>
      <c r="AF162" s="437" t="str">
        <f>IF(AF161="","",VLOOKUP(AF161,勤務形態一覧表_シフト記号表!$C$6:$L$47,10,FALSE))</f>
        <v/>
      </c>
      <c r="AG162" s="438" t="str">
        <f>IF(AG161="","",VLOOKUP(AG161,勤務形態一覧表_シフト記号表!$C$6:$L$47,10,FALSE))</f>
        <v/>
      </c>
      <c r="AH162" s="436" t="str">
        <f>IF(AH161="","",VLOOKUP(AH161,勤務形態一覧表_シフト記号表!$C$6:$L$47,10,FALSE))</f>
        <v/>
      </c>
      <c r="AI162" s="437" t="str">
        <f>IF(AI161="","",VLOOKUP(AI161,勤務形態一覧表_シフト記号表!$C$6:$L$47,10,FALSE))</f>
        <v/>
      </c>
      <c r="AJ162" s="437" t="str">
        <f>IF(AJ161="","",VLOOKUP(AJ161,勤務形態一覧表_シフト記号表!$C$6:$L$47,10,FALSE))</f>
        <v/>
      </c>
      <c r="AK162" s="437" t="str">
        <f>IF(AK161="","",VLOOKUP(AK161,勤務形態一覧表_シフト記号表!$C$6:$L$47,10,FALSE))</f>
        <v/>
      </c>
      <c r="AL162" s="437" t="str">
        <f>IF(AL161="","",VLOOKUP(AL161,勤務形態一覧表_シフト記号表!$C$6:$L$47,10,FALSE))</f>
        <v/>
      </c>
      <c r="AM162" s="437" t="str">
        <f>IF(AM161="","",VLOOKUP(AM161,勤務形態一覧表_シフト記号表!$C$6:$L$47,10,FALSE))</f>
        <v/>
      </c>
      <c r="AN162" s="438" t="str">
        <f>IF(AN161="","",VLOOKUP(AN161,勤務形態一覧表_シフト記号表!$C$6:$L$47,10,FALSE))</f>
        <v/>
      </c>
      <c r="AO162" s="436" t="str">
        <f>IF(AO161="","",VLOOKUP(AO161,勤務形態一覧表_シフト記号表!$C$6:$L$47,10,FALSE))</f>
        <v/>
      </c>
      <c r="AP162" s="437" t="str">
        <f>IF(AP161="","",VLOOKUP(AP161,勤務形態一覧表_シフト記号表!$C$6:$L$47,10,FALSE))</f>
        <v/>
      </c>
      <c r="AQ162" s="437" t="str">
        <f>IF(AQ161="","",VLOOKUP(AQ161,勤務形態一覧表_シフト記号表!$C$6:$L$47,10,FALSE))</f>
        <v/>
      </c>
      <c r="AR162" s="437" t="str">
        <f>IF(AR161="","",VLOOKUP(AR161,勤務形態一覧表_シフト記号表!$C$6:$L$47,10,FALSE))</f>
        <v/>
      </c>
      <c r="AS162" s="437" t="str">
        <f>IF(AS161="","",VLOOKUP(AS161,勤務形態一覧表_シフト記号表!$C$6:$L$47,10,FALSE))</f>
        <v/>
      </c>
      <c r="AT162" s="437" t="str">
        <f>IF(AT161="","",VLOOKUP(AT161,勤務形態一覧表_シフト記号表!$C$6:$L$47,10,FALSE))</f>
        <v/>
      </c>
      <c r="AU162" s="438" t="str">
        <f>IF(AU161="","",VLOOKUP(AU161,勤務形態一覧表_シフト記号表!$C$6:$L$47,10,FALSE))</f>
        <v/>
      </c>
      <c r="AV162" s="436" t="str">
        <f>IF(AV161="","",VLOOKUP(AV161,勤務形態一覧表_シフト記号表!$C$6:$L$47,10,FALSE))</f>
        <v/>
      </c>
      <c r="AW162" s="437" t="str">
        <f>IF(AW161="","",VLOOKUP(AW161,勤務形態一覧表_シフト記号表!$C$6:$L$47,10,FALSE))</f>
        <v/>
      </c>
      <c r="AX162" s="437" t="str">
        <f>IF(AX161="","",VLOOKUP(AX161,勤務形態一覧表_シフト記号表!$C$6:$L$47,10,FALSE))</f>
        <v/>
      </c>
      <c r="AY162" s="437" t="str">
        <f>IF(AY161="","",VLOOKUP(AY161,勤務形態一覧表_シフト記号表!$C$6:$L$47,10,FALSE))</f>
        <v/>
      </c>
      <c r="AZ162" s="437" t="str">
        <f>IF(AZ161="","",VLOOKUP(AZ161,勤務形態一覧表_シフト記号表!$C$6:$L$47,10,FALSE))</f>
        <v/>
      </c>
      <c r="BA162" s="437" t="str">
        <f>IF(BA161="","",VLOOKUP(BA161,勤務形態一覧表_シフト記号表!$C$6:$L$47,10,FALSE))</f>
        <v/>
      </c>
      <c r="BB162" s="438" t="str">
        <f>IF(BB161="","",VLOOKUP(BB161,勤務形態一覧表_シフト記号表!$C$6:$L$47,10,FALSE))</f>
        <v/>
      </c>
      <c r="BC162" s="436" t="str">
        <f>IF(BC161="","",VLOOKUP(BC161,勤務形態一覧表_シフト記号表!$C$6:$L$47,10,FALSE))</f>
        <v/>
      </c>
      <c r="BD162" s="437" t="str">
        <f>IF(BD161="","",VLOOKUP(BD161,勤務形態一覧表_シフト記号表!$C$6:$L$47,10,FALSE))</f>
        <v/>
      </c>
      <c r="BE162" s="437" t="str">
        <f>IF(BE161="","",VLOOKUP(BE161,勤務形態一覧表_シフト記号表!$C$6:$L$47,10,FALSE))</f>
        <v/>
      </c>
      <c r="BF162" s="1194">
        <f>IF($BI$3="４週",SUM(AA162:BB162),IF($BI$3="暦月",SUM(AA162:BE162),""))</f>
        <v>0</v>
      </c>
      <c r="BG162" s="1195"/>
      <c r="BH162" s="1196">
        <f>IF($BI$3="４週",BF162/4,IF($BI$3="暦月",(BF162/($BI$8/7)),""))</f>
        <v>0</v>
      </c>
      <c r="BI162" s="1195"/>
      <c r="BJ162" s="1191"/>
      <c r="BK162" s="1192"/>
      <c r="BL162" s="1192"/>
      <c r="BM162" s="1192"/>
      <c r="BN162" s="1193"/>
    </row>
    <row r="163" spans="2:66" ht="20.25" customHeight="1" x14ac:dyDescent="0.15">
      <c r="B163" s="1169">
        <f>B161+1</f>
        <v>74</v>
      </c>
      <c r="C163" s="1171"/>
      <c r="D163" s="1173"/>
      <c r="E163" s="1174"/>
      <c r="F163" s="1175"/>
      <c r="G163" s="1179"/>
      <c r="H163" s="1180"/>
      <c r="I163" s="431"/>
      <c r="J163" s="432"/>
      <c r="K163" s="431"/>
      <c r="L163" s="432"/>
      <c r="M163" s="1183"/>
      <c r="N163" s="1184"/>
      <c r="O163" s="1187"/>
      <c r="P163" s="1188"/>
      <c r="Q163" s="1188"/>
      <c r="R163" s="1180"/>
      <c r="S163" s="1148"/>
      <c r="T163" s="1149"/>
      <c r="U163" s="1149"/>
      <c r="V163" s="1149"/>
      <c r="W163" s="1150"/>
      <c r="X163" s="451" t="s">
        <v>975</v>
      </c>
      <c r="Y163" s="452"/>
      <c r="Z163" s="453"/>
      <c r="AA163" s="444"/>
      <c r="AB163" s="445"/>
      <c r="AC163" s="445"/>
      <c r="AD163" s="445"/>
      <c r="AE163" s="445"/>
      <c r="AF163" s="445"/>
      <c r="AG163" s="446"/>
      <c r="AH163" s="444"/>
      <c r="AI163" s="445"/>
      <c r="AJ163" s="445"/>
      <c r="AK163" s="445"/>
      <c r="AL163" s="445"/>
      <c r="AM163" s="445"/>
      <c r="AN163" s="446"/>
      <c r="AO163" s="444"/>
      <c r="AP163" s="445"/>
      <c r="AQ163" s="445"/>
      <c r="AR163" s="445"/>
      <c r="AS163" s="445"/>
      <c r="AT163" s="445"/>
      <c r="AU163" s="446"/>
      <c r="AV163" s="444"/>
      <c r="AW163" s="445"/>
      <c r="AX163" s="445"/>
      <c r="AY163" s="445"/>
      <c r="AZ163" s="445"/>
      <c r="BA163" s="445"/>
      <c r="BB163" s="446"/>
      <c r="BC163" s="444"/>
      <c r="BD163" s="445"/>
      <c r="BE163" s="447"/>
      <c r="BF163" s="1154"/>
      <c r="BG163" s="1155"/>
      <c r="BH163" s="1156"/>
      <c r="BI163" s="1157"/>
      <c r="BJ163" s="1158"/>
      <c r="BK163" s="1159"/>
      <c r="BL163" s="1159"/>
      <c r="BM163" s="1159"/>
      <c r="BN163" s="1160"/>
    </row>
    <row r="164" spans="2:66" ht="20.25" customHeight="1" x14ac:dyDescent="0.15">
      <c r="B164" s="1197"/>
      <c r="C164" s="1198"/>
      <c r="D164" s="1199"/>
      <c r="E164" s="1174"/>
      <c r="F164" s="1175"/>
      <c r="G164" s="1200"/>
      <c r="H164" s="1201"/>
      <c r="I164" s="454"/>
      <c r="J164" s="455">
        <f>G163</f>
        <v>0</v>
      </c>
      <c r="K164" s="454"/>
      <c r="L164" s="455">
        <f>M163</f>
        <v>0</v>
      </c>
      <c r="M164" s="1202"/>
      <c r="N164" s="1203"/>
      <c r="O164" s="1204"/>
      <c r="P164" s="1205"/>
      <c r="Q164" s="1205"/>
      <c r="R164" s="1201"/>
      <c r="S164" s="1148"/>
      <c r="T164" s="1149"/>
      <c r="U164" s="1149"/>
      <c r="V164" s="1149"/>
      <c r="W164" s="1150"/>
      <c r="X164" s="448" t="s">
        <v>976</v>
      </c>
      <c r="Y164" s="449"/>
      <c r="Z164" s="450"/>
      <c r="AA164" s="436" t="str">
        <f>IF(AA163="","",VLOOKUP(AA163,勤務形態一覧表_シフト記号表!$C$6:$L$47,10,FALSE))</f>
        <v/>
      </c>
      <c r="AB164" s="437" t="str">
        <f>IF(AB163="","",VLOOKUP(AB163,勤務形態一覧表_シフト記号表!$C$6:$L$47,10,FALSE))</f>
        <v/>
      </c>
      <c r="AC164" s="437" t="str">
        <f>IF(AC163="","",VLOOKUP(AC163,勤務形態一覧表_シフト記号表!$C$6:$L$47,10,FALSE))</f>
        <v/>
      </c>
      <c r="AD164" s="437" t="str">
        <f>IF(AD163="","",VLOOKUP(AD163,勤務形態一覧表_シフト記号表!$C$6:$L$47,10,FALSE))</f>
        <v/>
      </c>
      <c r="AE164" s="437" t="str">
        <f>IF(AE163="","",VLOOKUP(AE163,勤務形態一覧表_シフト記号表!$C$6:$L$47,10,FALSE))</f>
        <v/>
      </c>
      <c r="AF164" s="437" t="str">
        <f>IF(AF163="","",VLOOKUP(AF163,勤務形態一覧表_シフト記号表!$C$6:$L$47,10,FALSE))</f>
        <v/>
      </c>
      <c r="AG164" s="438" t="str">
        <f>IF(AG163="","",VLOOKUP(AG163,勤務形態一覧表_シフト記号表!$C$6:$L$47,10,FALSE))</f>
        <v/>
      </c>
      <c r="AH164" s="436" t="str">
        <f>IF(AH163="","",VLOOKUP(AH163,勤務形態一覧表_シフト記号表!$C$6:$L$47,10,FALSE))</f>
        <v/>
      </c>
      <c r="AI164" s="437" t="str">
        <f>IF(AI163="","",VLOOKUP(AI163,勤務形態一覧表_シフト記号表!$C$6:$L$47,10,FALSE))</f>
        <v/>
      </c>
      <c r="AJ164" s="437" t="str">
        <f>IF(AJ163="","",VLOOKUP(AJ163,勤務形態一覧表_シフト記号表!$C$6:$L$47,10,FALSE))</f>
        <v/>
      </c>
      <c r="AK164" s="437" t="str">
        <f>IF(AK163="","",VLOOKUP(AK163,勤務形態一覧表_シフト記号表!$C$6:$L$47,10,FALSE))</f>
        <v/>
      </c>
      <c r="AL164" s="437" t="str">
        <f>IF(AL163="","",VLOOKUP(AL163,勤務形態一覧表_シフト記号表!$C$6:$L$47,10,FALSE))</f>
        <v/>
      </c>
      <c r="AM164" s="437" t="str">
        <f>IF(AM163="","",VLOOKUP(AM163,勤務形態一覧表_シフト記号表!$C$6:$L$47,10,FALSE))</f>
        <v/>
      </c>
      <c r="AN164" s="438" t="str">
        <f>IF(AN163="","",VLOOKUP(AN163,勤務形態一覧表_シフト記号表!$C$6:$L$47,10,FALSE))</f>
        <v/>
      </c>
      <c r="AO164" s="436" t="str">
        <f>IF(AO163="","",VLOOKUP(AO163,勤務形態一覧表_シフト記号表!$C$6:$L$47,10,FALSE))</f>
        <v/>
      </c>
      <c r="AP164" s="437" t="str">
        <f>IF(AP163="","",VLOOKUP(AP163,勤務形態一覧表_シフト記号表!$C$6:$L$47,10,FALSE))</f>
        <v/>
      </c>
      <c r="AQ164" s="437" t="str">
        <f>IF(AQ163="","",VLOOKUP(AQ163,勤務形態一覧表_シフト記号表!$C$6:$L$47,10,FALSE))</f>
        <v/>
      </c>
      <c r="AR164" s="437" t="str">
        <f>IF(AR163="","",VLOOKUP(AR163,勤務形態一覧表_シフト記号表!$C$6:$L$47,10,FALSE))</f>
        <v/>
      </c>
      <c r="AS164" s="437" t="str">
        <f>IF(AS163="","",VLOOKUP(AS163,勤務形態一覧表_シフト記号表!$C$6:$L$47,10,FALSE))</f>
        <v/>
      </c>
      <c r="AT164" s="437" t="str">
        <f>IF(AT163="","",VLOOKUP(AT163,勤務形態一覧表_シフト記号表!$C$6:$L$47,10,FALSE))</f>
        <v/>
      </c>
      <c r="AU164" s="438" t="str">
        <f>IF(AU163="","",VLOOKUP(AU163,勤務形態一覧表_シフト記号表!$C$6:$L$47,10,FALSE))</f>
        <v/>
      </c>
      <c r="AV164" s="436" t="str">
        <f>IF(AV163="","",VLOOKUP(AV163,勤務形態一覧表_シフト記号表!$C$6:$L$47,10,FALSE))</f>
        <v/>
      </c>
      <c r="AW164" s="437" t="str">
        <f>IF(AW163="","",VLOOKUP(AW163,勤務形態一覧表_シフト記号表!$C$6:$L$47,10,FALSE))</f>
        <v/>
      </c>
      <c r="AX164" s="437" t="str">
        <f>IF(AX163="","",VLOOKUP(AX163,勤務形態一覧表_シフト記号表!$C$6:$L$47,10,FALSE))</f>
        <v/>
      </c>
      <c r="AY164" s="437" t="str">
        <f>IF(AY163="","",VLOOKUP(AY163,勤務形態一覧表_シフト記号表!$C$6:$L$47,10,FALSE))</f>
        <v/>
      </c>
      <c r="AZ164" s="437" t="str">
        <f>IF(AZ163="","",VLOOKUP(AZ163,勤務形態一覧表_シフト記号表!$C$6:$L$47,10,FALSE))</f>
        <v/>
      </c>
      <c r="BA164" s="437" t="str">
        <f>IF(BA163="","",VLOOKUP(BA163,勤務形態一覧表_シフト記号表!$C$6:$L$47,10,FALSE))</f>
        <v/>
      </c>
      <c r="BB164" s="438" t="str">
        <f>IF(BB163="","",VLOOKUP(BB163,勤務形態一覧表_シフト記号表!$C$6:$L$47,10,FALSE))</f>
        <v/>
      </c>
      <c r="BC164" s="436" t="str">
        <f>IF(BC163="","",VLOOKUP(BC163,勤務形態一覧表_シフト記号表!$C$6:$L$47,10,FALSE))</f>
        <v/>
      </c>
      <c r="BD164" s="437" t="str">
        <f>IF(BD163="","",VLOOKUP(BD163,勤務形態一覧表_シフト記号表!$C$6:$L$47,10,FALSE))</f>
        <v/>
      </c>
      <c r="BE164" s="437" t="str">
        <f>IF(BE163="","",VLOOKUP(BE163,勤務形態一覧表_シフト記号表!$C$6:$L$47,10,FALSE))</f>
        <v/>
      </c>
      <c r="BF164" s="1194">
        <f>IF($BI$3="４週",SUM(AA164:BB164),IF($BI$3="暦月",SUM(AA164:BE164),""))</f>
        <v>0</v>
      </c>
      <c r="BG164" s="1195"/>
      <c r="BH164" s="1196">
        <f>IF($BI$3="４週",BF164/4,IF($BI$3="暦月",(BF164/($BI$8/7)),""))</f>
        <v>0</v>
      </c>
      <c r="BI164" s="1195"/>
      <c r="BJ164" s="1191"/>
      <c r="BK164" s="1192"/>
      <c r="BL164" s="1192"/>
      <c r="BM164" s="1192"/>
      <c r="BN164" s="1193"/>
    </row>
    <row r="165" spans="2:66" ht="20.25" customHeight="1" x14ac:dyDescent="0.15">
      <c r="B165" s="1169">
        <f>B163+1</f>
        <v>75</v>
      </c>
      <c r="C165" s="1171"/>
      <c r="D165" s="1173"/>
      <c r="E165" s="1174"/>
      <c r="F165" s="1175"/>
      <c r="G165" s="1179"/>
      <c r="H165" s="1180"/>
      <c r="I165" s="431"/>
      <c r="J165" s="432"/>
      <c r="K165" s="431"/>
      <c r="L165" s="432"/>
      <c r="M165" s="1183"/>
      <c r="N165" s="1184"/>
      <c r="O165" s="1187"/>
      <c r="P165" s="1188"/>
      <c r="Q165" s="1188"/>
      <c r="R165" s="1180"/>
      <c r="S165" s="1148"/>
      <c r="T165" s="1149"/>
      <c r="U165" s="1149"/>
      <c r="V165" s="1149"/>
      <c r="W165" s="1150"/>
      <c r="X165" s="451" t="s">
        <v>975</v>
      </c>
      <c r="Y165" s="452"/>
      <c r="Z165" s="453"/>
      <c r="AA165" s="444"/>
      <c r="AB165" s="445"/>
      <c r="AC165" s="445"/>
      <c r="AD165" s="445"/>
      <c r="AE165" s="445"/>
      <c r="AF165" s="445"/>
      <c r="AG165" s="446"/>
      <c r="AH165" s="444"/>
      <c r="AI165" s="445"/>
      <c r="AJ165" s="445"/>
      <c r="AK165" s="445"/>
      <c r="AL165" s="445"/>
      <c r="AM165" s="445"/>
      <c r="AN165" s="446"/>
      <c r="AO165" s="444"/>
      <c r="AP165" s="445"/>
      <c r="AQ165" s="445"/>
      <c r="AR165" s="445"/>
      <c r="AS165" s="445"/>
      <c r="AT165" s="445"/>
      <c r="AU165" s="446"/>
      <c r="AV165" s="444"/>
      <c r="AW165" s="445"/>
      <c r="AX165" s="445"/>
      <c r="AY165" s="445"/>
      <c r="AZ165" s="445"/>
      <c r="BA165" s="445"/>
      <c r="BB165" s="446"/>
      <c r="BC165" s="444"/>
      <c r="BD165" s="445"/>
      <c r="BE165" s="447"/>
      <c r="BF165" s="1154"/>
      <c r="BG165" s="1155"/>
      <c r="BH165" s="1156"/>
      <c r="BI165" s="1157"/>
      <c r="BJ165" s="1158"/>
      <c r="BK165" s="1159"/>
      <c r="BL165" s="1159"/>
      <c r="BM165" s="1159"/>
      <c r="BN165" s="1160"/>
    </row>
    <row r="166" spans="2:66" ht="20.25" customHeight="1" x14ac:dyDescent="0.15">
      <c r="B166" s="1197"/>
      <c r="C166" s="1198"/>
      <c r="D166" s="1199"/>
      <c r="E166" s="1174"/>
      <c r="F166" s="1175"/>
      <c r="G166" s="1200"/>
      <c r="H166" s="1201"/>
      <c r="I166" s="454"/>
      <c r="J166" s="455">
        <f>G165</f>
        <v>0</v>
      </c>
      <c r="K166" s="454"/>
      <c r="L166" s="455">
        <f>M165</f>
        <v>0</v>
      </c>
      <c r="M166" s="1202"/>
      <c r="N166" s="1203"/>
      <c r="O166" s="1204"/>
      <c r="P166" s="1205"/>
      <c r="Q166" s="1205"/>
      <c r="R166" s="1201"/>
      <c r="S166" s="1148"/>
      <c r="T166" s="1149"/>
      <c r="U166" s="1149"/>
      <c r="V166" s="1149"/>
      <c r="W166" s="1150"/>
      <c r="X166" s="448" t="s">
        <v>976</v>
      </c>
      <c r="Y166" s="449"/>
      <c r="Z166" s="450"/>
      <c r="AA166" s="436" t="str">
        <f>IF(AA165="","",VLOOKUP(AA165,勤務形態一覧表_シフト記号表!$C$6:$L$47,10,FALSE))</f>
        <v/>
      </c>
      <c r="AB166" s="437" t="str">
        <f>IF(AB165="","",VLOOKUP(AB165,勤務形態一覧表_シフト記号表!$C$6:$L$47,10,FALSE))</f>
        <v/>
      </c>
      <c r="AC166" s="437" t="str">
        <f>IF(AC165="","",VLOOKUP(AC165,勤務形態一覧表_シフト記号表!$C$6:$L$47,10,FALSE))</f>
        <v/>
      </c>
      <c r="AD166" s="437" t="str">
        <f>IF(AD165="","",VLOOKUP(AD165,勤務形態一覧表_シフト記号表!$C$6:$L$47,10,FALSE))</f>
        <v/>
      </c>
      <c r="AE166" s="437" t="str">
        <f>IF(AE165="","",VLOOKUP(AE165,勤務形態一覧表_シフト記号表!$C$6:$L$47,10,FALSE))</f>
        <v/>
      </c>
      <c r="AF166" s="437" t="str">
        <f>IF(AF165="","",VLOOKUP(AF165,勤務形態一覧表_シフト記号表!$C$6:$L$47,10,FALSE))</f>
        <v/>
      </c>
      <c r="AG166" s="438" t="str">
        <f>IF(AG165="","",VLOOKUP(AG165,勤務形態一覧表_シフト記号表!$C$6:$L$47,10,FALSE))</f>
        <v/>
      </c>
      <c r="AH166" s="436" t="str">
        <f>IF(AH165="","",VLOOKUP(AH165,勤務形態一覧表_シフト記号表!$C$6:$L$47,10,FALSE))</f>
        <v/>
      </c>
      <c r="AI166" s="437" t="str">
        <f>IF(AI165="","",VLOOKUP(AI165,勤務形態一覧表_シフト記号表!$C$6:$L$47,10,FALSE))</f>
        <v/>
      </c>
      <c r="AJ166" s="437" t="str">
        <f>IF(AJ165="","",VLOOKUP(AJ165,勤務形態一覧表_シフト記号表!$C$6:$L$47,10,FALSE))</f>
        <v/>
      </c>
      <c r="AK166" s="437" t="str">
        <f>IF(AK165="","",VLOOKUP(AK165,勤務形態一覧表_シフト記号表!$C$6:$L$47,10,FALSE))</f>
        <v/>
      </c>
      <c r="AL166" s="437" t="str">
        <f>IF(AL165="","",VLOOKUP(AL165,勤務形態一覧表_シフト記号表!$C$6:$L$47,10,FALSE))</f>
        <v/>
      </c>
      <c r="AM166" s="437" t="str">
        <f>IF(AM165="","",VLOOKUP(AM165,勤務形態一覧表_シフト記号表!$C$6:$L$47,10,FALSE))</f>
        <v/>
      </c>
      <c r="AN166" s="438" t="str">
        <f>IF(AN165="","",VLOOKUP(AN165,勤務形態一覧表_シフト記号表!$C$6:$L$47,10,FALSE))</f>
        <v/>
      </c>
      <c r="AO166" s="436" t="str">
        <f>IF(AO165="","",VLOOKUP(AO165,勤務形態一覧表_シフト記号表!$C$6:$L$47,10,FALSE))</f>
        <v/>
      </c>
      <c r="AP166" s="437" t="str">
        <f>IF(AP165="","",VLOOKUP(AP165,勤務形態一覧表_シフト記号表!$C$6:$L$47,10,FALSE))</f>
        <v/>
      </c>
      <c r="AQ166" s="437" t="str">
        <f>IF(AQ165="","",VLOOKUP(AQ165,勤務形態一覧表_シフト記号表!$C$6:$L$47,10,FALSE))</f>
        <v/>
      </c>
      <c r="AR166" s="437" t="str">
        <f>IF(AR165="","",VLOOKUP(AR165,勤務形態一覧表_シフト記号表!$C$6:$L$47,10,FALSE))</f>
        <v/>
      </c>
      <c r="AS166" s="437" t="str">
        <f>IF(AS165="","",VLOOKUP(AS165,勤務形態一覧表_シフト記号表!$C$6:$L$47,10,FALSE))</f>
        <v/>
      </c>
      <c r="AT166" s="437" t="str">
        <f>IF(AT165="","",VLOOKUP(AT165,勤務形態一覧表_シフト記号表!$C$6:$L$47,10,FALSE))</f>
        <v/>
      </c>
      <c r="AU166" s="438" t="str">
        <f>IF(AU165="","",VLOOKUP(AU165,勤務形態一覧表_シフト記号表!$C$6:$L$47,10,FALSE))</f>
        <v/>
      </c>
      <c r="AV166" s="436" t="str">
        <f>IF(AV165="","",VLOOKUP(AV165,勤務形態一覧表_シフト記号表!$C$6:$L$47,10,FALSE))</f>
        <v/>
      </c>
      <c r="AW166" s="437" t="str">
        <f>IF(AW165="","",VLOOKUP(AW165,勤務形態一覧表_シフト記号表!$C$6:$L$47,10,FALSE))</f>
        <v/>
      </c>
      <c r="AX166" s="437" t="str">
        <f>IF(AX165="","",VLOOKUP(AX165,勤務形態一覧表_シフト記号表!$C$6:$L$47,10,FALSE))</f>
        <v/>
      </c>
      <c r="AY166" s="437" t="str">
        <f>IF(AY165="","",VLOOKUP(AY165,勤務形態一覧表_シフト記号表!$C$6:$L$47,10,FALSE))</f>
        <v/>
      </c>
      <c r="AZ166" s="437" t="str">
        <f>IF(AZ165="","",VLOOKUP(AZ165,勤務形態一覧表_シフト記号表!$C$6:$L$47,10,FALSE))</f>
        <v/>
      </c>
      <c r="BA166" s="437" t="str">
        <f>IF(BA165="","",VLOOKUP(BA165,勤務形態一覧表_シフト記号表!$C$6:$L$47,10,FALSE))</f>
        <v/>
      </c>
      <c r="BB166" s="438" t="str">
        <f>IF(BB165="","",VLOOKUP(BB165,勤務形態一覧表_シフト記号表!$C$6:$L$47,10,FALSE))</f>
        <v/>
      </c>
      <c r="BC166" s="436" t="str">
        <f>IF(BC165="","",VLOOKUP(BC165,勤務形態一覧表_シフト記号表!$C$6:$L$47,10,FALSE))</f>
        <v/>
      </c>
      <c r="BD166" s="437" t="str">
        <f>IF(BD165="","",VLOOKUP(BD165,勤務形態一覧表_シフト記号表!$C$6:$L$47,10,FALSE))</f>
        <v/>
      </c>
      <c r="BE166" s="437" t="str">
        <f>IF(BE165="","",VLOOKUP(BE165,勤務形態一覧表_シフト記号表!$C$6:$L$47,10,FALSE))</f>
        <v/>
      </c>
      <c r="BF166" s="1194">
        <f>IF($BI$3="４週",SUM(AA166:BB166),IF($BI$3="暦月",SUM(AA166:BE166),""))</f>
        <v>0</v>
      </c>
      <c r="BG166" s="1195"/>
      <c r="BH166" s="1196">
        <f>IF($BI$3="４週",BF166/4,IF($BI$3="暦月",(BF166/($BI$8/7)),""))</f>
        <v>0</v>
      </c>
      <c r="BI166" s="1195"/>
      <c r="BJ166" s="1191"/>
      <c r="BK166" s="1192"/>
      <c r="BL166" s="1192"/>
      <c r="BM166" s="1192"/>
      <c r="BN166" s="1193"/>
    </row>
    <row r="167" spans="2:66" ht="20.25" customHeight="1" x14ac:dyDescent="0.15">
      <c r="B167" s="1169">
        <f>B165+1</f>
        <v>76</v>
      </c>
      <c r="C167" s="1171"/>
      <c r="D167" s="1173"/>
      <c r="E167" s="1174"/>
      <c r="F167" s="1175"/>
      <c r="G167" s="1179"/>
      <c r="H167" s="1180"/>
      <c r="I167" s="431"/>
      <c r="J167" s="432"/>
      <c r="K167" s="431"/>
      <c r="L167" s="432"/>
      <c r="M167" s="1183"/>
      <c r="N167" s="1184"/>
      <c r="O167" s="1187"/>
      <c r="P167" s="1188"/>
      <c r="Q167" s="1188"/>
      <c r="R167" s="1180"/>
      <c r="S167" s="1148"/>
      <c r="T167" s="1149"/>
      <c r="U167" s="1149"/>
      <c r="V167" s="1149"/>
      <c r="W167" s="1150"/>
      <c r="X167" s="451" t="s">
        <v>975</v>
      </c>
      <c r="Y167" s="452"/>
      <c r="Z167" s="453"/>
      <c r="AA167" s="444"/>
      <c r="AB167" s="445"/>
      <c r="AC167" s="445"/>
      <c r="AD167" s="445"/>
      <c r="AE167" s="445"/>
      <c r="AF167" s="445"/>
      <c r="AG167" s="446"/>
      <c r="AH167" s="444"/>
      <c r="AI167" s="445"/>
      <c r="AJ167" s="445"/>
      <c r="AK167" s="445"/>
      <c r="AL167" s="445"/>
      <c r="AM167" s="445"/>
      <c r="AN167" s="446"/>
      <c r="AO167" s="444"/>
      <c r="AP167" s="445"/>
      <c r="AQ167" s="445"/>
      <c r="AR167" s="445"/>
      <c r="AS167" s="445"/>
      <c r="AT167" s="445"/>
      <c r="AU167" s="446"/>
      <c r="AV167" s="444"/>
      <c r="AW167" s="445"/>
      <c r="AX167" s="445"/>
      <c r="AY167" s="445"/>
      <c r="AZ167" s="445"/>
      <c r="BA167" s="445"/>
      <c r="BB167" s="446"/>
      <c r="BC167" s="444"/>
      <c r="BD167" s="445"/>
      <c r="BE167" s="447"/>
      <c r="BF167" s="1154"/>
      <c r="BG167" s="1155"/>
      <c r="BH167" s="1156"/>
      <c r="BI167" s="1157"/>
      <c r="BJ167" s="1158"/>
      <c r="BK167" s="1159"/>
      <c r="BL167" s="1159"/>
      <c r="BM167" s="1159"/>
      <c r="BN167" s="1160"/>
    </row>
    <row r="168" spans="2:66" ht="20.25" customHeight="1" x14ac:dyDescent="0.15">
      <c r="B168" s="1197"/>
      <c r="C168" s="1198"/>
      <c r="D168" s="1199"/>
      <c r="E168" s="1174"/>
      <c r="F168" s="1175"/>
      <c r="G168" s="1200"/>
      <c r="H168" s="1201"/>
      <c r="I168" s="454"/>
      <c r="J168" s="455">
        <f>G167</f>
        <v>0</v>
      </c>
      <c r="K168" s="454"/>
      <c r="L168" s="455">
        <f>M167</f>
        <v>0</v>
      </c>
      <c r="M168" s="1202"/>
      <c r="N168" s="1203"/>
      <c r="O168" s="1204"/>
      <c r="P168" s="1205"/>
      <c r="Q168" s="1205"/>
      <c r="R168" s="1201"/>
      <c r="S168" s="1148"/>
      <c r="T168" s="1149"/>
      <c r="U168" s="1149"/>
      <c r="V168" s="1149"/>
      <c r="W168" s="1150"/>
      <c r="X168" s="448" t="s">
        <v>976</v>
      </c>
      <c r="Y168" s="449"/>
      <c r="Z168" s="450"/>
      <c r="AA168" s="436" t="str">
        <f>IF(AA167="","",VLOOKUP(AA167,勤務形態一覧表_シフト記号表!$C$6:$L$47,10,FALSE))</f>
        <v/>
      </c>
      <c r="AB168" s="437" t="str">
        <f>IF(AB167="","",VLOOKUP(AB167,勤務形態一覧表_シフト記号表!$C$6:$L$47,10,FALSE))</f>
        <v/>
      </c>
      <c r="AC168" s="437" t="str">
        <f>IF(AC167="","",VLOOKUP(AC167,勤務形態一覧表_シフト記号表!$C$6:$L$47,10,FALSE))</f>
        <v/>
      </c>
      <c r="AD168" s="437" t="str">
        <f>IF(AD167="","",VLOOKUP(AD167,勤務形態一覧表_シフト記号表!$C$6:$L$47,10,FALSE))</f>
        <v/>
      </c>
      <c r="AE168" s="437" t="str">
        <f>IF(AE167="","",VLOOKUP(AE167,勤務形態一覧表_シフト記号表!$C$6:$L$47,10,FALSE))</f>
        <v/>
      </c>
      <c r="AF168" s="437" t="str">
        <f>IF(AF167="","",VLOOKUP(AF167,勤務形態一覧表_シフト記号表!$C$6:$L$47,10,FALSE))</f>
        <v/>
      </c>
      <c r="AG168" s="438" t="str">
        <f>IF(AG167="","",VLOOKUP(AG167,勤務形態一覧表_シフト記号表!$C$6:$L$47,10,FALSE))</f>
        <v/>
      </c>
      <c r="AH168" s="436" t="str">
        <f>IF(AH167="","",VLOOKUP(AH167,勤務形態一覧表_シフト記号表!$C$6:$L$47,10,FALSE))</f>
        <v/>
      </c>
      <c r="AI168" s="437" t="str">
        <f>IF(AI167="","",VLOOKUP(AI167,勤務形態一覧表_シフト記号表!$C$6:$L$47,10,FALSE))</f>
        <v/>
      </c>
      <c r="AJ168" s="437" t="str">
        <f>IF(AJ167="","",VLOOKUP(AJ167,勤務形態一覧表_シフト記号表!$C$6:$L$47,10,FALSE))</f>
        <v/>
      </c>
      <c r="AK168" s="437" t="str">
        <f>IF(AK167="","",VLOOKUP(AK167,勤務形態一覧表_シフト記号表!$C$6:$L$47,10,FALSE))</f>
        <v/>
      </c>
      <c r="AL168" s="437" t="str">
        <f>IF(AL167="","",VLOOKUP(AL167,勤務形態一覧表_シフト記号表!$C$6:$L$47,10,FALSE))</f>
        <v/>
      </c>
      <c r="AM168" s="437" t="str">
        <f>IF(AM167="","",VLOOKUP(AM167,勤務形態一覧表_シフト記号表!$C$6:$L$47,10,FALSE))</f>
        <v/>
      </c>
      <c r="AN168" s="438" t="str">
        <f>IF(AN167="","",VLOOKUP(AN167,勤務形態一覧表_シフト記号表!$C$6:$L$47,10,FALSE))</f>
        <v/>
      </c>
      <c r="AO168" s="436" t="str">
        <f>IF(AO167="","",VLOOKUP(AO167,勤務形態一覧表_シフト記号表!$C$6:$L$47,10,FALSE))</f>
        <v/>
      </c>
      <c r="AP168" s="437" t="str">
        <f>IF(AP167="","",VLOOKUP(AP167,勤務形態一覧表_シフト記号表!$C$6:$L$47,10,FALSE))</f>
        <v/>
      </c>
      <c r="AQ168" s="437" t="str">
        <f>IF(AQ167="","",VLOOKUP(AQ167,勤務形態一覧表_シフト記号表!$C$6:$L$47,10,FALSE))</f>
        <v/>
      </c>
      <c r="AR168" s="437" t="str">
        <f>IF(AR167="","",VLOOKUP(AR167,勤務形態一覧表_シフト記号表!$C$6:$L$47,10,FALSE))</f>
        <v/>
      </c>
      <c r="AS168" s="437" t="str">
        <f>IF(AS167="","",VLOOKUP(AS167,勤務形態一覧表_シフト記号表!$C$6:$L$47,10,FALSE))</f>
        <v/>
      </c>
      <c r="AT168" s="437" t="str">
        <f>IF(AT167="","",VLOOKUP(AT167,勤務形態一覧表_シフト記号表!$C$6:$L$47,10,FALSE))</f>
        <v/>
      </c>
      <c r="AU168" s="438" t="str">
        <f>IF(AU167="","",VLOOKUP(AU167,勤務形態一覧表_シフト記号表!$C$6:$L$47,10,FALSE))</f>
        <v/>
      </c>
      <c r="AV168" s="436" t="str">
        <f>IF(AV167="","",VLOOKUP(AV167,勤務形態一覧表_シフト記号表!$C$6:$L$47,10,FALSE))</f>
        <v/>
      </c>
      <c r="AW168" s="437" t="str">
        <f>IF(AW167="","",VLOOKUP(AW167,勤務形態一覧表_シフト記号表!$C$6:$L$47,10,FALSE))</f>
        <v/>
      </c>
      <c r="AX168" s="437" t="str">
        <f>IF(AX167="","",VLOOKUP(AX167,勤務形態一覧表_シフト記号表!$C$6:$L$47,10,FALSE))</f>
        <v/>
      </c>
      <c r="AY168" s="437" t="str">
        <f>IF(AY167="","",VLOOKUP(AY167,勤務形態一覧表_シフト記号表!$C$6:$L$47,10,FALSE))</f>
        <v/>
      </c>
      <c r="AZ168" s="437" t="str">
        <f>IF(AZ167="","",VLOOKUP(AZ167,勤務形態一覧表_シフト記号表!$C$6:$L$47,10,FALSE))</f>
        <v/>
      </c>
      <c r="BA168" s="437" t="str">
        <f>IF(BA167="","",VLOOKUP(BA167,勤務形態一覧表_シフト記号表!$C$6:$L$47,10,FALSE))</f>
        <v/>
      </c>
      <c r="BB168" s="438" t="str">
        <f>IF(BB167="","",VLOOKUP(BB167,勤務形態一覧表_シフト記号表!$C$6:$L$47,10,FALSE))</f>
        <v/>
      </c>
      <c r="BC168" s="436" t="str">
        <f>IF(BC167="","",VLOOKUP(BC167,勤務形態一覧表_シフト記号表!$C$6:$L$47,10,FALSE))</f>
        <v/>
      </c>
      <c r="BD168" s="437" t="str">
        <f>IF(BD167="","",VLOOKUP(BD167,勤務形態一覧表_シフト記号表!$C$6:$L$47,10,FALSE))</f>
        <v/>
      </c>
      <c r="BE168" s="437" t="str">
        <f>IF(BE167="","",VLOOKUP(BE167,勤務形態一覧表_シフト記号表!$C$6:$L$47,10,FALSE))</f>
        <v/>
      </c>
      <c r="BF168" s="1194">
        <f>IF($BI$3="４週",SUM(AA168:BB168),IF($BI$3="暦月",SUM(AA168:BE168),""))</f>
        <v>0</v>
      </c>
      <c r="BG168" s="1195"/>
      <c r="BH168" s="1196">
        <f>IF($BI$3="４週",BF168/4,IF($BI$3="暦月",(BF168/($BI$8/7)),""))</f>
        <v>0</v>
      </c>
      <c r="BI168" s="1195"/>
      <c r="BJ168" s="1191"/>
      <c r="BK168" s="1192"/>
      <c r="BL168" s="1192"/>
      <c r="BM168" s="1192"/>
      <c r="BN168" s="1193"/>
    </row>
    <row r="169" spans="2:66" ht="20.25" customHeight="1" x14ac:dyDescent="0.15">
      <c r="B169" s="1169">
        <f>B167+1</f>
        <v>77</v>
      </c>
      <c r="C169" s="1171"/>
      <c r="D169" s="1173"/>
      <c r="E169" s="1174"/>
      <c r="F169" s="1175"/>
      <c r="G169" s="1179"/>
      <c r="H169" s="1180"/>
      <c r="I169" s="431"/>
      <c r="J169" s="432"/>
      <c r="K169" s="431"/>
      <c r="L169" s="432"/>
      <c r="M169" s="1183"/>
      <c r="N169" s="1184"/>
      <c r="O169" s="1187"/>
      <c r="P169" s="1188"/>
      <c r="Q169" s="1188"/>
      <c r="R169" s="1180"/>
      <c r="S169" s="1148"/>
      <c r="T169" s="1149"/>
      <c r="U169" s="1149"/>
      <c r="V169" s="1149"/>
      <c r="W169" s="1150"/>
      <c r="X169" s="451" t="s">
        <v>975</v>
      </c>
      <c r="Y169" s="452"/>
      <c r="Z169" s="453"/>
      <c r="AA169" s="444"/>
      <c r="AB169" s="445"/>
      <c r="AC169" s="445"/>
      <c r="AD169" s="445"/>
      <c r="AE169" s="445"/>
      <c r="AF169" s="445"/>
      <c r="AG169" s="446"/>
      <c r="AH169" s="444"/>
      <c r="AI169" s="445"/>
      <c r="AJ169" s="445"/>
      <c r="AK169" s="445"/>
      <c r="AL169" s="445"/>
      <c r="AM169" s="445"/>
      <c r="AN169" s="446"/>
      <c r="AO169" s="444"/>
      <c r="AP169" s="445"/>
      <c r="AQ169" s="445"/>
      <c r="AR169" s="445"/>
      <c r="AS169" s="445"/>
      <c r="AT169" s="445"/>
      <c r="AU169" s="446"/>
      <c r="AV169" s="444"/>
      <c r="AW169" s="445"/>
      <c r="AX169" s="445"/>
      <c r="AY169" s="445"/>
      <c r="AZ169" s="445"/>
      <c r="BA169" s="445"/>
      <c r="BB169" s="446"/>
      <c r="BC169" s="444"/>
      <c r="BD169" s="445"/>
      <c r="BE169" s="447"/>
      <c r="BF169" s="1154"/>
      <c r="BG169" s="1155"/>
      <c r="BH169" s="1156"/>
      <c r="BI169" s="1157"/>
      <c r="BJ169" s="1158"/>
      <c r="BK169" s="1159"/>
      <c r="BL169" s="1159"/>
      <c r="BM169" s="1159"/>
      <c r="BN169" s="1160"/>
    </row>
    <row r="170" spans="2:66" ht="20.25" customHeight="1" x14ac:dyDescent="0.15">
      <c r="B170" s="1197"/>
      <c r="C170" s="1198"/>
      <c r="D170" s="1199"/>
      <c r="E170" s="1174"/>
      <c r="F170" s="1175"/>
      <c r="G170" s="1200"/>
      <c r="H170" s="1201"/>
      <c r="I170" s="454"/>
      <c r="J170" s="455">
        <f>G169</f>
        <v>0</v>
      </c>
      <c r="K170" s="454"/>
      <c r="L170" s="455">
        <f>M169</f>
        <v>0</v>
      </c>
      <c r="M170" s="1202"/>
      <c r="N170" s="1203"/>
      <c r="O170" s="1204"/>
      <c r="P170" s="1205"/>
      <c r="Q170" s="1205"/>
      <c r="R170" s="1201"/>
      <c r="S170" s="1148"/>
      <c r="T170" s="1149"/>
      <c r="U170" s="1149"/>
      <c r="V170" s="1149"/>
      <c r="W170" s="1150"/>
      <c r="X170" s="448" t="s">
        <v>976</v>
      </c>
      <c r="Y170" s="449"/>
      <c r="Z170" s="450"/>
      <c r="AA170" s="436" t="str">
        <f>IF(AA169="","",VLOOKUP(AA169,勤務形態一覧表_シフト記号表!$C$6:$L$47,10,FALSE))</f>
        <v/>
      </c>
      <c r="AB170" s="437" t="str">
        <f>IF(AB169="","",VLOOKUP(AB169,勤務形態一覧表_シフト記号表!$C$6:$L$47,10,FALSE))</f>
        <v/>
      </c>
      <c r="AC170" s="437" t="str">
        <f>IF(AC169="","",VLOOKUP(AC169,勤務形態一覧表_シフト記号表!$C$6:$L$47,10,FALSE))</f>
        <v/>
      </c>
      <c r="AD170" s="437" t="str">
        <f>IF(AD169="","",VLOOKUP(AD169,勤務形態一覧表_シフト記号表!$C$6:$L$47,10,FALSE))</f>
        <v/>
      </c>
      <c r="AE170" s="437" t="str">
        <f>IF(AE169="","",VLOOKUP(AE169,勤務形態一覧表_シフト記号表!$C$6:$L$47,10,FALSE))</f>
        <v/>
      </c>
      <c r="AF170" s="437" t="str">
        <f>IF(AF169="","",VLOOKUP(AF169,勤務形態一覧表_シフト記号表!$C$6:$L$47,10,FALSE))</f>
        <v/>
      </c>
      <c r="AG170" s="438" t="str">
        <f>IF(AG169="","",VLOOKUP(AG169,勤務形態一覧表_シフト記号表!$C$6:$L$47,10,FALSE))</f>
        <v/>
      </c>
      <c r="AH170" s="436" t="str">
        <f>IF(AH169="","",VLOOKUP(AH169,勤務形態一覧表_シフト記号表!$C$6:$L$47,10,FALSE))</f>
        <v/>
      </c>
      <c r="AI170" s="437" t="str">
        <f>IF(AI169="","",VLOOKUP(AI169,勤務形態一覧表_シフト記号表!$C$6:$L$47,10,FALSE))</f>
        <v/>
      </c>
      <c r="AJ170" s="437" t="str">
        <f>IF(AJ169="","",VLOOKUP(AJ169,勤務形態一覧表_シフト記号表!$C$6:$L$47,10,FALSE))</f>
        <v/>
      </c>
      <c r="AK170" s="437" t="str">
        <f>IF(AK169="","",VLOOKUP(AK169,勤務形態一覧表_シフト記号表!$C$6:$L$47,10,FALSE))</f>
        <v/>
      </c>
      <c r="AL170" s="437" t="str">
        <f>IF(AL169="","",VLOOKUP(AL169,勤務形態一覧表_シフト記号表!$C$6:$L$47,10,FALSE))</f>
        <v/>
      </c>
      <c r="AM170" s="437" t="str">
        <f>IF(AM169="","",VLOOKUP(AM169,勤務形態一覧表_シフト記号表!$C$6:$L$47,10,FALSE))</f>
        <v/>
      </c>
      <c r="AN170" s="438" t="str">
        <f>IF(AN169="","",VLOOKUP(AN169,勤務形態一覧表_シフト記号表!$C$6:$L$47,10,FALSE))</f>
        <v/>
      </c>
      <c r="AO170" s="436" t="str">
        <f>IF(AO169="","",VLOOKUP(AO169,勤務形態一覧表_シフト記号表!$C$6:$L$47,10,FALSE))</f>
        <v/>
      </c>
      <c r="AP170" s="437" t="str">
        <f>IF(AP169="","",VLOOKUP(AP169,勤務形態一覧表_シフト記号表!$C$6:$L$47,10,FALSE))</f>
        <v/>
      </c>
      <c r="AQ170" s="437" t="str">
        <f>IF(AQ169="","",VLOOKUP(AQ169,勤務形態一覧表_シフト記号表!$C$6:$L$47,10,FALSE))</f>
        <v/>
      </c>
      <c r="AR170" s="437" t="str">
        <f>IF(AR169="","",VLOOKUP(AR169,勤務形態一覧表_シフト記号表!$C$6:$L$47,10,FALSE))</f>
        <v/>
      </c>
      <c r="AS170" s="437" t="str">
        <f>IF(AS169="","",VLOOKUP(AS169,勤務形態一覧表_シフト記号表!$C$6:$L$47,10,FALSE))</f>
        <v/>
      </c>
      <c r="AT170" s="437" t="str">
        <f>IF(AT169="","",VLOOKUP(AT169,勤務形態一覧表_シフト記号表!$C$6:$L$47,10,FALSE))</f>
        <v/>
      </c>
      <c r="AU170" s="438" t="str">
        <f>IF(AU169="","",VLOOKUP(AU169,勤務形態一覧表_シフト記号表!$C$6:$L$47,10,FALSE))</f>
        <v/>
      </c>
      <c r="AV170" s="436" t="str">
        <f>IF(AV169="","",VLOOKUP(AV169,勤務形態一覧表_シフト記号表!$C$6:$L$47,10,FALSE))</f>
        <v/>
      </c>
      <c r="AW170" s="437" t="str">
        <f>IF(AW169="","",VLOOKUP(AW169,勤務形態一覧表_シフト記号表!$C$6:$L$47,10,FALSE))</f>
        <v/>
      </c>
      <c r="AX170" s="437" t="str">
        <f>IF(AX169="","",VLOOKUP(AX169,勤務形態一覧表_シフト記号表!$C$6:$L$47,10,FALSE))</f>
        <v/>
      </c>
      <c r="AY170" s="437" t="str">
        <f>IF(AY169="","",VLOOKUP(AY169,勤務形態一覧表_シフト記号表!$C$6:$L$47,10,FALSE))</f>
        <v/>
      </c>
      <c r="AZ170" s="437" t="str">
        <f>IF(AZ169="","",VLOOKUP(AZ169,勤務形態一覧表_シフト記号表!$C$6:$L$47,10,FALSE))</f>
        <v/>
      </c>
      <c r="BA170" s="437" t="str">
        <f>IF(BA169="","",VLOOKUP(BA169,勤務形態一覧表_シフト記号表!$C$6:$L$47,10,FALSE))</f>
        <v/>
      </c>
      <c r="BB170" s="438" t="str">
        <f>IF(BB169="","",VLOOKUP(BB169,勤務形態一覧表_シフト記号表!$C$6:$L$47,10,FALSE))</f>
        <v/>
      </c>
      <c r="BC170" s="436" t="str">
        <f>IF(BC169="","",VLOOKUP(BC169,勤務形態一覧表_シフト記号表!$C$6:$L$47,10,FALSE))</f>
        <v/>
      </c>
      <c r="BD170" s="437" t="str">
        <f>IF(BD169="","",VLOOKUP(BD169,勤務形態一覧表_シフト記号表!$C$6:$L$47,10,FALSE))</f>
        <v/>
      </c>
      <c r="BE170" s="437" t="str">
        <f>IF(BE169="","",VLOOKUP(BE169,勤務形態一覧表_シフト記号表!$C$6:$L$47,10,FALSE))</f>
        <v/>
      </c>
      <c r="BF170" s="1194">
        <f>IF($BI$3="４週",SUM(AA170:BB170),IF($BI$3="暦月",SUM(AA170:BE170),""))</f>
        <v>0</v>
      </c>
      <c r="BG170" s="1195"/>
      <c r="BH170" s="1196">
        <f>IF($BI$3="４週",BF170/4,IF($BI$3="暦月",(BF170/($BI$8/7)),""))</f>
        <v>0</v>
      </c>
      <c r="BI170" s="1195"/>
      <c r="BJ170" s="1191"/>
      <c r="BK170" s="1192"/>
      <c r="BL170" s="1192"/>
      <c r="BM170" s="1192"/>
      <c r="BN170" s="1193"/>
    </row>
    <row r="171" spans="2:66" ht="20.25" customHeight="1" x14ac:dyDescent="0.15">
      <c r="B171" s="1169">
        <f>B169+1</f>
        <v>78</v>
      </c>
      <c r="C171" s="1171"/>
      <c r="D171" s="1173"/>
      <c r="E171" s="1174"/>
      <c r="F171" s="1175"/>
      <c r="G171" s="1179"/>
      <c r="H171" s="1180"/>
      <c r="I171" s="431"/>
      <c r="J171" s="432"/>
      <c r="K171" s="431"/>
      <c r="L171" s="432"/>
      <c r="M171" s="1183"/>
      <c r="N171" s="1184"/>
      <c r="O171" s="1187"/>
      <c r="P171" s="1188"/>
      <c r="Q171" s="1188"/>
      <c r="R171" s="1180"/>
      <c r="S171" s="1148"/>
      <c r="T171" s="1149"/>
      <c r="U171" s="1149"/>
      <c r="V171" s="1149"/>
      <c r="W171" s="1150"/>
      <c r="X171" s="451" t="s">
        <v>975</v>
      </c>
      <c r="Y171" s="452"/>
      <c r="Z171" s="453"/>
      <c r="AA171" s="444"/>
      <c r="AB171" s="445"/>
      <c r="AC171" s="445"/>
      <c r="AD171" s="445"/>
      <c r="AE171" s="445"/>
      <c r="AF171" s="445"/>
      <c r="AG171" s="446"/>
      <c r="AH171" s="444"/>
      <c r="AI171" s="445"/>
      <c r="AJ171" s="445"/>
      <c r="AK171" s="445"/>
      <c r="AL171" s="445"/>
      <c r="AM171" s="445"/>
      <c r="AN171" s="446"/>
      <c r="AO171" s="444"/>
      <c r="AP171" s="445"/>
      <c r="AQ171" s="445"/>
      <c r="AR171" s="445"/>
      <c r="AS171" s="445"/>
      <c r="AT171" s="445"/>
      <c r="AU171" s="446"/>
      <c r="AV171" s="444"/>
      <c r="AW171" s="445"/>
      <c r="AX171" s="445"/>
      <c r="AY171" s="445"/>
      <c r="AZ171" s="445"/>
      <c r="BA171" s="445"/>
      <c r="BB171" s="446"/>
      <c r="BC171" s="444"/>
      <c r="BD171" s="445"/>
      <c r="BE171" s="447"/>
      <c r="BF171" s="1154"/>
      <c r="BG171" s="1155"/>
      <c r="BH171" s="1156"/>
      <c r="BI171" s="1157"/>
      <c r="BJ171" s="1158"/>
      <c r="BK171" s="1159"/>
      <c r="BL171" s="1159"/>
      <c r="BM171" s="1159"/>
      <c r="BN171" s="1160"/>
    </row>
    <row r="172" spans="2:66" ht="20.25" customHeight="1" x14ac:dyDescent="0.15">
      <c r="B172" s="1197"/>
      <c r="C172" s="1198"/>
      <c r="D172" s="1199"/>
      <c r="E172" s="1174"/>
      <c r="F172" s="1175"/>
      <c r="G172" s="1200"/>
      <c r="H172" s="1201"/>
      <c r="I172" s="454"/>
      <c r="J172" s="455">
        <f>G171</f>
        <v>0</v>
      </c>
      <c r="K172" s="454"/>
      <c r="L172" s="455">
        <f>M171</f>
        <v>0</v>
      </c>
      <c r="M172" s="1202"/>
      <c r="N172" s="1203"/>
      <c r="O172" s="1204"/>
      <c r="P172" s="1205"/>
      <c r="Q172" s="1205"/>
      <c r="R172" s="1201"/>
      <c r="S172" s="1148"/>
      <c r="T172" s="1149"/>
      <c r="U172" s="1149"/>
      <c r="V172" s="1149"/>
      <c r="W172" s="1150"/>
      <c r="X172" s="448" t="s">
        <v>976</v>
      </c>
      <c r="Y172" s="449"/>
      <c r="Z172" s="450"/>
      <c r="AA172" s="436" t="str">
        <f>IF(AA171="","",VLOOKUP(AA171,勤務形態一覧表_シフト記号表!$C$6:$L$47,10,FALSE))</f>
        <v/>
      </c>
      <c r="AB172" s="437" t="str">
        <f>IF(AB171="","",VLOOKUP(AB171,勤務形態一覧表_シフト記号表!$C$6:$L$47,10,FALSE))</f>
        <v/>
      </c>
      <c r="AC172" s="437" t="str">
        <f>IF(AC171="","",VLOOKUP(AC171,勤務形態一覧表_シフト記号表!$C$6:$L$47,10,FALSE))</f>
        <v/>
      </c>
      <c r="AD172" s="437" t="str">
        <f>IF(AD171="","",VLOOKUP(AD171,勤務形態一覧表_シフト記号表!$C$6:$L$47,10,FALSE))</f>
        <v/>
      </c>
      <c r="AE172" s="437" t="str">
        <f>IF(AE171="","",VLOOKUP(AE171,勤務形態一覧表_シフト記号表!$C$6:$L$47,10,FALSE))</f>
        <v/>
      </c>
      <c r="AF172" s="437" t="str">
        <f>IF(AF171="","",VLOOKUP(AF171,勤務形態一覧表_シフト記号表!$C$6:$L$47,10,FALSE))</f>
        <v/>
      </c>
      <c r="AG172" s="438" t="str">
        <f>IF(AG171="","",VLOOKUP(AG171,勤務形態一覧表_シフト記号表!$C$6:$L$47,10,FALSE))</f>
        <v/>
      </c>
      <c r="AH172" s="436" t="str">
        <f>IF(AH171="","",VLOOKUP(AH171,勤務形態一覧表_シフト記号表!$C$6:$L$47,10,FALSE))</f>
        <v/>
      </c>
      <c r="AI172" s="437" t="str">
        <f>IF(AI171="","",VLOOKUP(AI171,勤務形態一覧表_シフト記号表!$C$6:$L$47,10,FALSE))</f>
        <v/>
      </c>
      <c r="AJ172" s="437" t="str">
        <f>IF(AJ171="","",VLOOKUP(AJ171,勤務形態一覧表_シフト記号表!$C$6:$L$47,10,FALSE))</f>
        <v/>
      </c>
      <c r="AK172" s="437" t="str">
        <f>IF(AK171="","",VLOOKUP(AK171,勤務形態一覧表_シフト記号表!$C$6:$L$47,10,FALSE))</f>
        <v/>
      </c>
      <c r="AL172" s="437" t="str">
        <f>IF(AL171="","",VLOOKUP(AL171,勤務形態一覧表_シフト記号表!$C$6:$L$47,10,FALSE))</f>
        <v/>
      </c>
      <c r="AM172" s="437" t="str">
        <f>IF(AM171="","",VLOOKUP(AM171,勤務形態一覧表_シフト記号表!$C$6:$L$47,10,FALSE))</f>
        <v/>
      </c>
      <c r="AN172" s="438" t="str">
        <f>IF(AN171="","",VLOOKUP(AN171,勤務形態一覧表_シフト記号表!$C$6:$L$47,10,FALSE))</f>
        <v/>
      </c>
      <c r="AO172" s="436" t="str">
        <f>IF(AO171="","",VLOOKUP(AO171,勤務形態一覧表_シフト記号表!$C$6:$L$47,10,FALSE))</f>
        <v/>
      </c>
      <c r="AP172" s="437" t="str">
        <f>IF(AP171="","",VLOOKUP(AP171,勤務形態一覧表_シフト記号表!$C$6:$L$47,10,FALSE))</f>
        <v/>
      </c>
      <c r="AQ172" s="437" t="str">
        <f>IF(AQ171="","",VLOOKUP(AQ171,勤務形態一覧表_シフト記号表!$C$6:$L$47,10,FALSE))</f>
        <v/>
      </c>
      <c r="AR172" s="437" t="str">
        <f>IF(AR171="","",VLOOKUP(AR171,勤務形態一覧表_シフト記号表!$C$6:$L$47,10,FALSE))</f>
        <v/>
      </c>
      <c r="AS172" s="437" t="str">
        <f>IF(AS171="","",VLOOKUP(AS171,勤務形態一覧表_シフト記号表!$C$6:$L$47,10,FALSE))</f>
        <v/>
      </c>
      <c r="AT172" s="437" t="str">
        <f>IF(AT171="","",VLOOKUP(AT171,勤務形態一覧表_シフト記号表!$C$6:$L$47,10,FALSE))</f>
        <v/>
      </c>
      <c r="AU172" s="438" t="str">
        <f>IF(AU171="","",VLOOKUP(AU171,勤務形態一覧表_シフト記号表!$C$6:$L$47,10,FALSE))</f>
        <v/>
      </c>
      <c r="AV172" s="436" t="str">
        <f>IF(AV171="","",VLOOKUP(AV171,勤務形態一覧表_シフト記号表!$C$6:$L$47,10,FALSE))</f>
        <v/>
      </c>
      <c r="AW172" s="437" t="str">
        <f>IF(AW171="","",VLOOKUP(AW171,勤務形態一覧表_シフト記号表!$C$6:$L$47,10,FALSE))</f>
        <v/>
      </c>
      <c r="AX172" s="437" t="str">
        <f>IF(AX171="","",VLOOKUP(AX171,勤務形態一覧表_シフト記号表!$C$6:$L$47,10,FALSE))</f>
        <v/>
      </c>
      <c r="AY172" s="437" t="str">
        <f>IF(AY171="","",VLOOKUP(AY171,勤務形態一覧表_シフト記号表!$C$6:$L$47,10,FALSE))</f>
        <v/>
      </c>
      <c r="AZ172" s="437" t="str">
        <f>IF(AZ171="","",VLOOKUP(AZ171,勤務形態一覧表_シフト記号表!$C$6:$L$47,10,FALSE))</f>
        <v/>
      </c>
      <c r="BA172" s="437" t="str">
        <f>IF(BA171="","",VLOOKUP(BA171,勤務形態一覧表_シフト記号表!$C$6:$L$47,10,FALSE))</f>
        <v/>
      </c>
      <c r="BB172" s="438" t="str">
        <f>IF(BB171="","",VLOOKUP(BB171,勤務形態一覧表_シフト記号表!$C$6:$L$47,10,FALSE))</f>
        <v/>
      </c>
      <c r="BC172" s="436" t="str">
        <f>IF(BC171="","",VLOOKUP(BC171,勤務形態一覧表_シフト記号表!$C$6:$L$47,10,FALSE))</f>
        <v/>
      </c>
      <c r="BD172" s="437" t="str">
        <f>IF(BD171="","",VLOOKUP(BD171,勤務形態一覧表_シフト記号表!$C$6:$L$47,10,FALSE))</f>
        <v/>
      </c>
      <c r="BE172" s="437" t="str">
        <f>IF(BE171="","",VLOOKUP(BE171,勤務形態一覧表_シフト記号表!$C$6:$L$47,10,FALSE))</f>
        <v/>
      </c>
      <c r="BF172" s="1194">
        <f>IF($BI$3="４週",SUM(AA172:BB172),IF($BI$3="暦月",SUM(AA172:BE172),""))</f>
        <v>0</v>
      </c>
      <c r="BG172" s="1195"/>
      <c r="BH172" s="1196">
        <f>IF($BI$3="４週",BF172/4,IF($BI$3="暦月",(BF172/($BI$8/7)),""))</f>
        <v>0</v>
      </c>
      <c r="BI172" s="1195"/>
      <c r="BJ172" s="1191"/>
      <c r="BK172" s="1192"/>
      <c r="BL172" s="1192"/>
      <c r="BM172" s="1192"/>
      <c r="BN172" s="1193"/>
    </row>
    <row r="173" spans="2:66" ht="20.25" customHeight="1" x14ac:dyDescent="0.15">
      <c r="B173" s="1169">
        <f>B171+1</f>
        <v>79</v>
      </c>
      <c r="C173" s="1171"/>
      <c r="D173" s="1173"/>
      <c r="E173" s="1174"/>
      <c r="F173" s="1175"/>
      <c r="G173" s="1179"/>
      <c r="H173" s="1180"/>
      <c r="I173" s="431"/>
      <c r="J173" s="432"/>
      <c r="K173" s="431"/>
      <c r="L173" s="432"/>
      <c r="M173" s="1183"/>
      <c r="N173" s="1184"/>
      <c r="O173" s="1187"/>
      <c r="P173" s="1188"/>
      <c r="Q173" s="1188"/>
      <c r="R173" s="1180"/>
      <c r="S173" s="1148"/>
      <c r="T173" s="1149"/>
      <c r="U173" s="1149"/>
      <c r="V173" s="1149"/>
      <c r="W173" s="1150"/>
      <c r="X173" s="451" t="s">
        <v>975</v>
      </c>
      <c r="Y173" s="452"/>
      <c r="Z173" s="453"/>
      <c r="AA173" s="444"/>
      <c r="AB173" s="445"/>
      <c r="AC173" s="445"/>
      <c r="AD173" s="445"/>
      <c r="AE173" s="445"/>
      <c r="AF173" s="445"/>
      <c r="AG173" s="446"/>
      <c r="AH173" s="444"/>
      <c r="AI173" s="445"/>
      <c r="AJ173" s="445"/>
      <c r="AK173" s="445"/>
      <c r="AL173" s="445"/>
      <c r="AM173" s="445"/>
      <c r="AN173" s="446"/>
      <c r="AO173" s="444"/>
      <c r="AP173" s="445"/>
      <c r="AQ173" s="445"/>
      <c r="AR173" s="445"/>
      <c r="AS173" s="445"/>
      <c r="AT173" s="445"/>
      <c r="AU173" s="446"/>
      <c r="AV173" s="444"/>
      <c r="AW173" s="445"/>
      <c r="AX173" s="445"/>
      <c r="AY173" s="445"/>
      <c r="AZ173" s="445"/>
      <c r="BA173" s="445"/>
      <c r="BB173" s="446"/>
      <c r="BC173" s="444"/>
      <c r="BD173" s="445"/>
      <c r="BE173" s="447"/>
      <c r="BF173" s="1154"/>
      <c r="BG173" s="1155"/>
      <c r="BH173" s="1156"/>
      <c r="BI173" s="1157"/>
      <c r="BJ173" s="1158"/>
      <c r="BK173" s="1159"/>
      <c r="BL173" s="1159"/>
      <c r="BM173" s="1159"/>
      <c r="BN173" s="1160"/>
    </row>
    <row r="174" spans="2:66" ht="20.25" customHeight="1" x14ac:dyDescent="0.15">
      <c r="B174" s="1197"/>
      <c r="C174" s="1198"/>
      <c r="D174" s="1199"/>
      <c r="E174" s="1174"/>
      <c r="F174" s="1175"/>
      <c r="G174" s="1200"/>
      <c r="H174" s="1201"/>
      <c r="I174" s="454"/>
      <c r="J174" s="455">
        <f>G173</f>
        <v>0</v>
      </c>
      <c r="K174" s="454"/>
      <c r="L174" s="455">
        <f>M173</f>
        <v>0</v>
      </c>
      <c r="M174" s="1202"/>
      <c r="N174" s="1203"/>
      <c r="O174" s="1204"/>
      <c r="P174" s="1205"/>
      <c r="Q174" s="1205"/>
      <c r="R174" s="1201"/>
      <c r="S174" s="1148"/>
      <c r="T174" s="1149"/>
      <c r="U174" s="1149"/>
      <c r="V174" s="1149"/>
      <c r="W174" s="1150"/>
      <c r="X174" s="448" t="s">
        <v>976</v>
      </c>
      <c r="Y174" s="449"/>
      <c r="Z174" s="450"/>
      <c r="AA174" s="436" t="str">
        <f>IF(AA173="","",VLOOKUP(AA173,勤務形態一覧表_シフト記号表!$C$6:$L$47,10,FALSE))</f>
        <v/>
      </c>
      <c r="AB174" s="437" t="str">
        <f>IF(AB173="","",VLOOKUP(AB173,勤務形態一覧表_シフト記号表!$C$6:$L$47,10,FALSE))</f>
        <v/>
      </c>
      <c r="AC174" s="437" t="str">
        <f>IF(AC173="","",VLOOKUP(AC173,勤務形態一覧表_シフト記号表!$C$6:$L$47,10,FALSE))</f>
        <v/>
      </c>
      <c r="AD174" s="437" t="str">
        <f>IF(AD173="","",VLOOKUP(AD173,勤務形態一覧表_シフト記号表!$C$6:$L$47,10,FALSE))</f>
        <v/>
      </c>
      <c r="AE174" s="437" t="str">
        <f>IF(AE173="","",VLOOKUP(AE173,勤務形態一覧表_シフト記号表!$C$6:$L$47,10,FALSE))</f>
        <v/>
      </c>
      <c r="AF174" s="437" t="str">
        <f>IF(AF173="","",VLOOKUP(AF173,勤務形態一覧表_シフト記号表!$C$6:$L$47,10,FALSE))</f>
        <v/>
      </c>
      <c r="AG174" s="438" t="str">
        <f>IF(AG173="","",VLOOKUP(AG173,勤務形態一覧表_シフト記号表!$C$6:$L$47,10,FALSE))</f>
        <v/>
      </c>
      <c r="AH174" s="436" t="str">
        <f>IF(AH173="","",VLOOKUP(AH173,勤務形態一覧表_シフト記号表!$C$6:$L$47,10,FALSE))</f>
        <v/>
      </c>
      <c r="AI174" s="437" t="str">
        <f>IF(AI173="","",VLOOKUP(AI173,勤務形態一覧表_シフト記号表!$C$6:$L$47,10,FALSE))</f>
        <v/>
      </c>
      <c r="AJ174" s="437" t="str">
        <f>IF(AJ173="","",VLOOKUP(AJ173,勤務形態一覧表_シフト記号表!$C$6:$L$47,10,FALSE))</f>
        <v/>
      </c>
      <c r="AK174" s="437" t="str">
        <f>IF(AK173="","",VLOOKUP(AK173,勤務形態一覧表_シフト記号表!$C$6:$L$47,10,FALSE))</f>
        <v/>
      </c>
      <c r="AL174" s="437" t="str">
        <f>IF(AL173="","",VLOOKUP(AL173,勤務形態一覧表_シフト記号表!$C$6:$L$47,10,FALSE))</f>
        <v/>
      </c>
      <c r="AM174" s="437" t="str">
        <f>IF(AM173="","",VLOOKUP(AM173,勤務形態一覧表_シフト記号表!$C$6:$L$47,10,FALSE))</f>
        <v/>
      </c>
      <c r="AN174" s="438" t="str">
        <f>IF(AN173="","",VLOOKUP(AN173,勤務形態一覧表_シフト記号表!$C$6:$L$47,10,FALSE))</f>
        <v/>
      </c>
      <c r="AO174" s="436" t="str">
        <f>IF(AO173="","",VLOOKUP(AO173,勤務形態一覧表_シフト記号表!$C$6:$L$47,10,FALSE))</f>
        <v/>
      </c>
      <c r="AP174" s="437" t="str">
        <f>IF(AP173="","",VLOOKUP(AP173,勤務形態一覧表_シフト記号表!$C$6:$L$47,10,FALSE))</f>
        <v/>
      </c>
      <c r="AQ174" s="437" t="str">
        <f>IF(AQ173="","",VLOOKUP(AQ173,勤務形態一覧表_シフト記号表!$C$6:$L$47,10,FALSE))</f>
        <v/>
      </c>
      <c r="AR174" s="437" t="str">
        <f>IF(AR173="","",VLOOKUP(AR173,勤務形態一覧表_シフト記号表!$C$6:$L$47,10,FALSE))</f>
        <v/>
      </c>
      <c r="AS174" s="437" t="str">
        <f>IF(AS173="","",VLOOKUP(AS173,勤務形態一覧表_シフト記号表!$C$6:$L$47,10,FALSE))</f>
        <v/>
      </c>
      <c r="AT174" s="437" t="str">
        <f>IF(AT173="","",VLOOKUP(AT173,勤務形態一覧表_シフト記号表!$C$6:$L$47,10,FALSE))</f>
        <v/>
      </c>
      <c r="AU174" s="438" t="str">
        <f>IF(AU173="","",VLOOKUP(AU173,勤務形態一覧表_シフト記号表!$C$6:$L$47,10,FALSE))</f>
        <v/>
      </c>
      <c r="AV174" s="436" t="str">
        <f>IF(AV173="","",VLOOKUP(AV173,勤務形態一覧表_シフト記号表!$C$6:$L$47,10,FALSE))</f>
        <v/>
      </c>
      <c r="AW174" s="437" t="str">
        <f>IF(AW173="","",VLOOKUP(AW173,勤務形態一覧表_シフト記号表!$C$6:$L$47,10,FALSE))</f>
        <v/>
      </c>
      <c r="AX174" s="437" t="str">
        <f>IF(AX173="","",VLOOKUP(AX173,勤務形態一覧表_シフト記号表!$C$6:$L$47,10,FALSE))</f>
        <v/>
      </c>
      <c r="AY174" s="437" t="str">
        <f>IF(AY173="","",VLOOKUP(AY173,勤務形態一覧表_シフト記号表!$C$6:$L$47,10,FALSE))</f>
        <v/>
      </c>
      <c r="AZ174" s="437" t="str">
        <f>IF(AZ173="","",VLOOKUP(AZ173,勤務形態一覧表_シフト記号表!$C$6:$L$47,10,FALSE))</f>
        <v/>
      </c>
      <c r="BA174" s="437" t="str">
        <f>IF(BA173="","",VLOOKUP(BA173,勤務形態一覧表_シフト記号表!$C$6:$L$47,10,FALSE))</f>
        <v/>
      </c>
      <c r="BB174" s="438" t="str">
        <f>IF(BB173="","",VLOOKUP(BB173,勤務形態一覧表_シフト記号表!$C$6:$L$47,10,FALSE))</f>
        <v/>
      </c>
      <c r="BC174" s="436" t="str">
        <f>IF(BC173="","",VLOOKUP(BC173,勤務形態一覧表_シフト記号表!$C$6:$L$47,10,FALSE))</f>
        <v/>
      </c>
      <c r="BD174" s="437" t="str">
        <f>IF(BD173="","",VLOOKUP(BD173,勤務形態一覧表_シフト記号表!$C$6:$L$47,10,FALSE))</f>
        <v/>
      </c>
      <c r="BE174" s="437" t="str">
        <f>IF(BE173="","",VLOOKUP(BE173,勤務形態一覧表_シフト記号表!$C$6:$L$47,10,FALSE))</f>
        <v/>
      </c>
      <c r="BF174" s="1194">
        <f>IF($BI$3="４週",SUM(AA174:BB174),IF($BI$3="暦月",SUM(AA174:BE174),""))</f>
        <v>0</v>
      </c>
      <c r="BG174" s="1195"/>
      <c r="BH174" s="1196">
        <f>IF($BI$3="４週",BF174/4,IF($BI$3="暦月",(BF174/($BI$8/7)),""))</f>
        <v>0</v>
      </c>
      <c r="BI174" s="1195"/>
      <c r="BJ174" s="1191"/>
      <c r="BK174" s="1192"/>
      <c r="BL174" s="1192"/>
      <c r="BM174" s="1192"/>
      <c r="BN174" s="1193"/>
    </row>
    <row r="175" spans="2:66" ht="20.25" customHeight="1" x14ac:dyDescent="0.15">
      <c r="B175" s="1169">
        <f>B173+1</f>
        <v>80</v>
      </c>
      <c r="C175" s="1171"/>
      <c r="D175" s="1173"/>
      <c r="E175" s="1174"/>
      <c r="F175" s="1175"/>
      <c r="G175" s="1179"/>
      <c r="H175" s="1180"/>
      <c r="I175" s="431"/>
      <c r="J175" s="432"/>
      <c r="K175" s="431"/>
      <c r="L175" s="432"/>
      <c r="M175" s="1183"/>
      <c r="N175" s="1184"/>
      <c r="O175" s="1187"/>
      <c r="P175" s="1188"/>
      <c r="Q175" s="1188"/>
      <c r="R175" s="1180"/>
      <c r="S175" s="1148"/>
      <c r="T175" s="1149"/>
      <c r="U175" s="1149"/>
      <c r="V175" s="1149"/>
      <c r="W175" s="1150"/>
      <c r="X175" s="451" t="s">
        <v>975</v>
      </c>
      <c r="Y175" s="452"/>
      <c r="Z175" s="453"/>
      <c r="AA175" s="444"/>
      <c r="AB175" s="445"/>
      <c r="AC175" s="445"/>
      <c r="AD175" s="445"/>
      <c r="AE175" s="445"/>
      <c r="AF175" s="445"/>
      <c r="AG175" s="446"/>
      <c r="AH175" s="444"/>
      <c r="AI175" s="445"/>
      <c r="AJ175" s="445"/>
      <c r="AK175" s="445"/>
      <c r="AL175" s="445"/>
      <c r="AM175" s="445"/>
      <c r="AN175" s="446"/>
      <c r="AO175" s="444"/>
      <c r="AP175" s="445"/>
      <c r="AQ175" s="445"/>
      <c r="AR175" s="445"/>
      <c r="AS175" s="445"/>
      <c r="AT175" s="445"/>
      <c r="AU175" s="446"/>
      <c r="AV175" s="444"/>
      <c r="AW175" s="445"/>
      <c r="AX175" s="445"/>
      <c r="AY175" s="445"/>
      <c r="AZ175" s="445"/>
      <c r="BA175" s="445"/>
      <c r="BB175" s="446"/>
      <c r="BC175" s="444"/>
      <c r="BD175" s="445"/>
      <c r="BE175" s="447"/>
      <c r="BF175" s="1154"/>
      <c r="BG175" s="1155"/>
      <c r="BH175" s="1156"/>
      <c r="BI175" s="1157"/>
      <c r="BJ175" s="1158"/>
      <c r="BK175" s="1159"/>
      <c r="BL175" s="1159"/>
      <c r="BM175" s="1159"/>
      <c r="BN175" s="1160"/>
    </row>
    <row r="176" spans="2:66" ht="20.25" customHeight="1" x14ac:dyDescent="0.15">
      <c r="B176" s="1197"/>
      <c r="C176" s="1198"/>
      <c r="D176" s="1199"/>
      <c r="E176" s="1174"/>
      <c r="F176" s="1175"/>
      <c r="G176" s="1200"/>
      <c r="H176" s="1201"/>
      <c r="I176" s="454"/>
      <c r="J176" s="455">
        <f>G175</f>
        <v>0</v>
      </c>
      <c r="K176" s="454"/>
      <c r="L176" s="455">
        <f>M175</f>
        <v>0</v>
      </c>
      <c r="M176" s="1202"/>
      <c r="N176" s="1203"/>
      <c r="O176" s="1204"/>
      <c r="P176" s="1205"/>
      <c r="Q176" s="1205"/>
      <c r="R176" s="1201"/>
      <c r="S176" s="1148"/>
      <c r="T176" s="1149"/>
      <c r="U176" s="1149"/>
      <c r="V176" s="1149"/>
      <c r="W176" s="1150"/>
      <c r="X176" s="448" t="s">
        <v>976</v>
      </c>
      <c r="Y176" s="449"/>
      <c r="Z176" s="450"/>
      <c r="AA176" s="436" t="str">
        <f>IF(AA175="","",VLOOKUP(AA175,勤務形態一覧表_シフト記号表!$C$6:$L$47,10,FALSE))</f>
        <v/>
      </c>
      <c r="AB176" s="437" t="str">
        <f>IF(AB175="","",VLOOKUP(AB175,勤務形態一覧表_シフト記号表!$C$6:$L$47,10,FALSE))</f>
        <v/>
      </c>
      <c r="AC176" s="437" t="str">
        <f>IF(AC175="","",VLOOKUP(AC175,勤務形態一覧表_シフト記号表!$C$6:$L$47,10,FALSE))</f>
        <v/>
      </c>
      <c r="AD176" s="437" t="str">
        <f>IF(AD175="","",VLOOKUP(AD175,勤務形態一覧表_シフト記号表!$C$6:$L$47,10,FALSE))</f>
        <v/>
      </c>
      <c r="AE176" s="437" t="str">
        <f>IF(AE175="","",VLOOKUP(AE175,勤務形態一覧表_シフト記号表!$C$6:$L$47,10,FALSE))</f>
        <v/>
      </c>
      <c r="AF176" s="437" t="str">
        <f>IF(AF175="","",VLOOKUP(AF175,勤務形態一覧表_シフト記号表!$C$6:$L$47,10,FALSE))</f>
        <v/>
      </c>
      <c r="AG176" s="438" t="str">
        <f>IF(AG175="","",VLOOKUP(AG175,勤務形態一覧表_シフト記号表!$C$6:$L$47,10,FALSE))</f>
        <v/>
      </c>
      <c r="AH176" s="436" t="str">
        <f>IF(AH175="","",VLOOKUP(AH175,勤務形態一覧表_シフト記号表!$C$6:$L$47,10,FALSE))</f>
        <v/>
      </c>
      <c r="AI176" s="437" t="str">
        <f>IF(AI175="","",VLOOKUP(AI175,勤務形態一覧表_シフト記号表!$C$6:$L$47,10,FALSE))</f>
        <v/>
      </c>
      <c r="AJ176" s="437" t="str">
        <f>IF(AJ175="","",VLOOKUP(AJ175,勤務形態一覧表_シフト記号表!$C$6:$L$47,10,FALSE))</f>
        <v/>
      </c>
      <c r="AK176" s="437" t="str">
        <f>IF(AK175="","",VLOOKUP(AK175,勤務形態一覧表_シフト記号表!$C$6:$L$47,10,FALSE))</f>
        <v/>
      </c>
      <c r="AL176" s="437" t="str">
        <f>IF(AL175="","",VLOOKUP(AL175,勤務形態一覧表_シフト記号表!$C$6:$L$47,10,FALSE))</f>
        <v/>
      </c>
      <c r="AM176" s="437" t="str">
        <f>IF(AM175="","",VLOOKUP(AM175,勤務形態一覧表_シフト記号表!$C$6:$L$47,10,FALSE))</f>
        <v/>
      </c>
      <c r="AN176" s="438" t="str">
        <f>IF(AN175="","",VLOOKUP(AN175,勤務形態一覧表_シフト記号表!$C$6:$L$47,10,FALSE))</f>
        <v/>
      </c>
      <c r="AO176" s="436" t="str">
        <f>IF(AO175="","",VLOOKUP(AO175,勤務形態一覧表_シフト記号表!$C$6:$L$47,10,FALSE))</f>
        <v/>
      </c>
      <c r="AP176" s="437" t="str">
        <f>IF(AP175="","",VLOOKUP(AP175,勤務形態一覧表_シフト記号表!$C$6:$L$47,10,FALSE))</f>
        <v/>
      </c>
      <c r="AQ176" s="437" t="str">
        <f>IF(AQ175="","",VLOOKUP(AQ175,勤務形態一覧表_シフト記号表!$C$6:$L$47,10,FALSE))</f>
        <v/>
      </c>
      <c r="AR176" s="437" t="str">
        <f>IF(AR175="","",VLOOKUP(AR175,勤務形態一覧表_シフト記号表!$C$6:$L$47,10,FALSE))</f>
        <v/>
      </c>
      <c r="AS176" s="437" t="str">
        <f>IF(AS175="","",VLOOKUP(AS175,勤務形態一覧表_シフト記号表!$C$6:$L$47,10,FALSE))</f>
        <v/>
      </c>
      <c r="AT176" s="437" t="str">
        <f>IF(AT175="","",VLOOKUP(AT175,勤務形態一覧表_シフト記号表!$C$6:$L$47,10,FALSE))</f>
        <v/>
      </c>
      <c r="AU176" s="438" t="str">
        <f>IF(AU175="","",VLOOKUP(AU175,勤務形態一覧表_シフト記号表!$C$6:$L$47,10,FALSE))</f>
        <v/>
      </c>
      <c r="AV176" s="436" t="str">
        <f>IF(AV175="","",VLOOKUP(AV175,勤務形態一覧表_シフト記号表!$C$6:$L$47,10,FALSE))</f>
        <v/>
      </c>
      <c r="AW176" s="437" t="str">
        <f>IF(AW175="","",VLOOKUP(AW175,勤務形態一覧表_シフト記号表!$C$6:$L$47,10,FALSE))</f>
        <v/>
      </c>
      <c r="AX176" s="437" t="str">
        <f>IF(AX175="","",VLOOKUP(AX175,勤務形態一覧表_シフト記号表!$C$6:$L$47,10,FALSE))</f>
        <v/>
      </c>
      <c r="AY176" s="437" t="str">
        <f>IF(AY175="","",VLOOKUP(AY175,勤務形態一覧表_シフト記号表!$C$6:$L$47,10,FALSE))</f>
        <v/>
      </c>
      <c r="AZ176" s="437" t="str">
        <f>IF(AZ175="","",VLOOKUP(AZ175,勤務形態一覧表_シフト記号表!$C$6:$L$47,10,FALSE))</f>
        <v/>
      </c>
      <c r="BA176" s="437" t="str">
        <f>IF(BA175="","",VLOOKUP(BA175,勤務形態一覧表_シフト記号表!$C$6:$L$47,10,FALSE))</f>
        <v/>
      </c>
      <c r="BB176" s="438" t="str">
        <f>IF(BB175="","",VLOOKUP(BB175,勤務形態一覧表_シフト記号表!$C$6:$L$47,10,FALSE))</f>
        <v/>
      </c>
      <c r="BC176" s="436" t="str">
        <f>IF(BC175="","",VLOOKUP(BC175,勤務形態一覧表_シフト記号表!$C$6:$L$47,10,FALSE))</f>
        <v/>
      </c>
      <c r="BD176" s="437" t="str">
        <f>IF(BD175="","",VLOOKUP(BD175,勤務形態一覧表_シフト記号表!$C$6:$L$47,10,FALSE))</f>
        <v/>
      </c>
      <c r="BE176" s="437" t="str">
        <f>IF(BE175="","",VLOOKUP(BE175,勤務形態一覧表_シフト記号表!$C$6:$L$47,10,FALSE))</f>
        <v/>
      </c>
      <c r="BF176" s="1194">
        <f>IF($BI$3="４週",SUM(AA176:BB176),IF($BI$3="暦月",SUM(AA176:BE176),""))</f>
        <v>0</v>
      </c>
      <c r="BG176" s="1195"/>
      <c r="BH176" s="1196">
        <f>IF($BI$3="４週",BF176/4,IF($BI$3="暦月",(BF176/($BI$8/7)),""))</f>
        <v>0</v>
      </c>
      <c r="BI176" s="1195"/>
      <c r="BJ176" s="1191"/>
      <c r="BK176" s="1192"/>
      <c r="BL176" s="1192"/>
      <c r="BM176" s="1192"/>
      <c r="BN176" s="1193"/>
    </row>
    <row r="177" spans="2:66" ht="20.25" customHeight="1" x14ac:dyDescent="0.15">
      <c r="B177" s="1169">
        <f>B175+1</f>
        <v>81</v>
      </c>
      <c r="C177" s="1171"/>
      <c r="D177" s="1173"/>
      <c r="E177" s="1174"/>
      <c r="F177" s="1175"/>
      <c r="G177" s="1179"/>
      <c r="H177" s="1180"/>
      <c r="I177" s="431"/>
      <c r="J177" s="432"/>
      <c r="K177" s="431"/>
      <c r="L177" s="432"/>
      <c r="M177" s="1183"/>
      <c r="N177" s="1184"/>
      <c r="O177" s="1187"/>
      <c r="P177" s="1188"/>
      <c r="Q177" s="1188"/>
      <c r="R177" s="1180"/>
      <c r="S177" s="1148"/>
      <c r="T177" s="1149"/>
      <c r="U177" s="1149"/>
      <c r="V177" s="1149"/>
      <c r="W177" s="1150"/>
      <c r="X177" s="451" t="s">
        <v>975</v>
      </c>
      <c r="Y177" s="452"/>
      <c r="Z177" s="453"/>
      <c r="AA177" s="444"/>
      <c r="AB177" s="445"/>
      <c r="AC177" s="445"/>
      <c r="AD177" s="445"/>
      <c r="AE177" s="445"/>
      <c r="AF177" s="445"/>
      <c r="AG177" s="446"/>
      <c r="AH177" s="444"/>
      <c r="AI177" s="445"/>
      <c r="AJ177" s="445"/>
      <c r="AK177" s="445"/>
      <c r="AL177" s="445"/>
      <c r="AM177" s="445"/>
      <c r="AN177" s="446"/>
      <c r="AO177" s="444"/>
      <c r="AP177" s="445"/>
      <c r="AQ177" s="445"/>
      <c r="AR177" s="445"/>
      <c r="AS177" s="445"/>
      <c r="AT177" s="445"/>
      <c r="AU177" s="446"/>
      <c r="AV177" s="444"/>
      <c r="AW177" s="445"/>
      <c r="AX177" s="445"/>
      <c r="AY177" s="445"/>
      <c r="AZ177" s="445"/>
      <c r="BA177" s="445"/>
      <c r="BB177" s="446"/>
      <c r="BC177" s="444"/>
      <c r="BD177" s="445"/>
      <c r="BE177" s="447"/>
      <c r="BF177" s="1154"/>
      <c r="BG177" s="1155"/>
      <c r="BH177" s="1156"/>
      <c r="BI177" s="1157"/>
      <c r="BJ177" s="1158"/>
      <c r="BK177" s="1159"/>
      <c r="BL177" s="1159"/>
      <c r="BM177" s="1159"/>
      <c r="BN177" s="1160"/>
    </row>
    <row r="178" spans="2:66" ht="20.25" customHeight="1" x14ac:dyDescent="0.15">
      <c r="B178" s="1197"/>
      <c r="C178" s="1198"/>
      <c r="D178" s="1199"/>
      <c r="E178" s="1174"/>
      <c r="F178" s="1175"/>
      <c r="G178" s="1200"/>
      <c r="H178" s="1201"/>
      <c r="I178" s="454"/>
      <c r="J178" s="455">
        <f>G177</f>
        <v>0</v>
      </c>
      <c r="K178" s="454"/>
      <c r="L178" s="455">
        <f>M177</f>
        <v>0</v>
      </c>
      <c r="M178" s="1202"/>
      <c r="N178" s="1203"/>
      <c r="O178" s="1204"/>
      <c r="P178" s="1205"/>
      <c r="Q178" s="1205"/>
      <c r="R178" s="1201"/>
      <c r="S178" s="1148"/>
      <c r="T178" s="1149"/>
      <c r="U178" s="1149"/>
      <c r="V178" s="1149"/>
      <c r="W178" s="1150"/>
      <c r="X178" s="448" t="s">
        <v>976</v>
      </c>
      <c r="Y178" s="449"/>
      <c r="Z178" s="450"/>
      <c r="AA178" s="436" t="str">
        <f>IF(AA177="","",VLOOKUP(AA177,勤務形態一覧表_シフト記号表!$C$6:$L$47,10,FALSE))</f>
        <v/>
      </c>
      <c r="AB178" s="437" t="str">
        <f>IF(AB177="","",VLOOKUP(AB177,勤務形態一覧表_シフト記号表!$C$6:$L$47,10,FALSE))</f>
        <v/>
      </c>
      <c r="AC178" s="437" t="str">
        <f>IF(AC177="","",VLOOKUP(AC177,勤務形態一覧表_シフト記号表!$C$6:$L$47,10,FALSE))</f>
        <v/>
      </c>
      <c r="AD178" s="437" t="str">
        <f>IF(AD177="","",VLOOKUP(AD177,勤務形態一覧表_シフト記号表!$C$6:$L$47,10,FALSE))</f>
        <v/>
      </c>
      <c r="AE178" s="437" t="str">
        <f>IF(AE177="","",VLOOKUP(AE177,勤務形態一覧表_シフト記号表!$C$6:$L$47,10,FALSE))</f>
        <v/>
      </c>
      <c r="AF178" s="437" t="str">
        <f>IF(AF177="","",VLOOKUP(AF177,勤務形態一覧表_シフト記号表!$C$6:$L$47,10,FALSE))</f>
        <v/>
      </c>
      <c r="AG178" s="438" t="str">
        <f>IF(AG177="","",VLOOKUP(AG177,勤務形態一覧表_シフト記号表!$C$6:$L$47,10,FALSE))</f>
        <v/>
      </c>
      <c r="AH178" s="436" t="str">
        <f>IF(AH177="","",VLOOKUP(AH177,勤務形態一覧表_シフト記号表!$C$6:$L$47,10,FALSE))</f>
        <v/>
      </c>
      <c r="AI178" s="437" t="str">
        <f>IF(AI177="","",VLOOKUP(AI177,勤務形態一覧表_シフト記号表!$C$6:$L$47,10,FALSE))</f>
        <v/>
      </c>
      <c r="AJ178" s="437" t="str">
        <f>IF(AJ177="","",VLOOKUP(AJ177,勤務形態一覧表_シフト記号表!$C$6:$L$47,10,FALSE))</f>
        <v/>
      </c>
      <c r="AK178" s="437" t="str">
        <f>IF(AK177="","",VLOOKUP(AK177,勤務形態一覧表_シフト記号表!$C$6:$L$47,10,FALSE))</f>
        <v/>
      </c>
      <c r="AL178" s="437" t="str">
        <f>IF(AL177="","",VLOOKUP(AL177,勤務形態一覧表_シフト記号表!$C$6:$L$47,10,FALSE))</f>
        <v/>
      </c>
      <c r="AM178" s="437" t="str">
        <f>IF(AM177="","",VLOOKUP(AM177,勤務形態一覧表_シフト記号表!$C$6:$L$47,10,FALSE))</f>
        <v/>
      </c>
      <c r="AN178" s="438" t="str">
        <f>IF(AN177="","",VLOOKUP(AN177,勤務形態一覧表_シフト記号表!$C$6:$L$47,10,FALSE))</f>
        <v/>
      </c>
      <c r="AO178" s="436" t="str">
        <f>IF(AO177="","",VLOOKUP(AO177,勤務形態一覧表_シフト記号表!$C$6:$L$47,10,FALSE))</f>
        <v/>
      </c>
      <c r="AP178" s="437" t="str">
        <f>IF(AP177="","",VLOOKUP(AP177,勤務形態一覧表_シフト記号表!$C$6:$L$47,10,FALSE))</f>
        <v/>
      </c>
      <c r="AQ178" s="437" t="str">
        <f>IF(AQ177="","",VLOOKUP(AQ177,勤務形態一覧表_シフト記号表!$C$6:$L$47,10,FALSE))</f>
        <v/>
      </c>
      <c r="AR178" s="437" t="str">
        <f>IF(AR177="","",VLOOKUP(AR177,勤務形態一覧表_シフト記号表!$C$6:$L$47,10,FALSE))</f>
        <v/>
      </c>
      <c r="AS178" s="437" t="str">
        <f>IF(AS177="","",VLOOKUP(AS177,勤務形態一覧表_シフト記号表!$C$6:$L$47,10,FALSE))</f>
        <v/>
      </c>
      <c r="AT178" s="437" t="str">
        <f>IF(AT177="","",VLOOKUP(AT177,勤務形態一覧表_シフト記号表!$C$6:$L$47,10,FALSE))</f>
        <v/>
      </c>
      <c r="AU178" s="438" t="str">
        <f>IF(AU177="","",VLOOKUP(AU177,勤務形態一覧表_シフト記号表!$C$6:$L$47,10,FALSE))</f>
        <v/>
      </c>
      <c r="AV178" s="436" t="str">
        <f>IF(AV177="","",VLOOKUP(AV177,勤務形態一覧表_シフト記号表!$C$6:$L$47,10,FALSE))</f>
        <v/>
      </c>
      <c r="AW178" s="437" t="str">
        <f>IF(AW177="","",VLOOKUP(AW177,勤務形態一覧表_シフト記号表!$C$6:$L$47,10,FALSE))</f>
        <v/>
      </c>
      <c r="AX178" s="437" t="str">
        <f>IF(AX177="","",VLOOKUP(AX177,勤務形態一覧表_シフト記号表!$C$6:$L$47,10,FALSE))</f>
        <v/>
      </c>
      <c r="AY178" s="437" t="str">
        <f>IF(AY177="","",VLOOKUP(AY177,勤務形態一覧表_シフト記号表!$C$6:$L$47,10,FALSE))</f>
        <v/>
      </c>
      <c r="AZ178" s="437" t="str">
        <f>IF(AZ177="","",VLOOKUP(AZ177,勤務形態一覧表_シフト記号表!$C$6:$L$47,10,FALSE))</f>
        <v/>
      </c>
      <c r="BA178" s="437" t="str">
        <f>IF(BA177="","",VLOOKUP(BA177,勤務形態一覧表_シフト記号表!$C$6:$L$47,10,FALSE))</f>
        <v/>
      </c>
      <c r="BB178" s="438" t="str">
        <f>IF(BB177="","",VLOOKUP(BB177,勤務形態一覧表_シフト記号表!$C$6:$L$47,10,FALSE))</f>
        <v/>
      </c>
      <c r="BC178" s="436" t="str">
        <f>IF(BC177="","",VLOOKUP(BC177,勤務形態一覧表_シフト記号表!$C$6:$L$47,10,FALSE))</f>
        <v/>
      </c>
      <c r="BD178" s="437" t="str">
        <f>IF(BD177="","",VLOOKUP(BD177,勤務形態一覧表_シフト記号表!$C$6:$L$47,10,FALSE))</f>
        <v/>
      </c>
      <c r="BE178" s="437" t="str">
        <f>IF(BE177="","",VLOOKUP(BE177,勤務形態一覧表_シフト記号表!$C$6:$L$47,10,FALSE))</f>
        <v/>
      </c>
      <c r="BF178" s="1194">
        <f>IF($BI$3="４週",SUM(AA178:BB178),IF($BI$3="暦月",SUM(AA178:BE178),""))</f>
        <v>0</v>
      </c>
      <c r="BG178" s="1195"/>
      <c r="BH178" s="1196">
        <f>IF($BI$3="４週",BF178/4,IF($BI$3="暦月",(BF178/($BI$8/7)),""))</f>
        <v>0</v>
      </c>
      <c r="BI178" s="1195"/>
      <c r="BJ178" s="1191"/>
      <c r="BK178" s="1192"/>
      <c r="BL178" s="1192"/>
      <c r="BM178" s="1192"/>
      <c r="BN178" s="1193"/>
    </row>
    <row r="179" spans="2:66" ht="20.25" customHeight="1" x14ac:dyDescent="0.15">
      <c r="B179" s="1169">
        <f>B177+1</f>
        <v>82</v>
      </c>
      <c r="C179" s="1171"/>
      <c r="D179" s="1173"/>
      <c r="E179" s="1174"/>
      <c r="F179" s="1175"/>
      <c r="G179" s="1179"/>
      <c r="H179" s="1180"/>
      <c r="I179" s="431"/>
      <c r="J179" s="432"/>
      <c r="K179" s="431"/>
      <c r="L179" s="432"/>
      <c r="M179" s="1183"/>
      <c r="N179" s="1184"/>
      <c r="O179" s="1187"/>
      <c r="P179" s="1188"/>
      <c r="Q179" s="1188"/>
      <c r="R179" s="1180"/>
      <c r="S179" s="1148"/>
      <c r="T179" s="1149"/>
      <c r="U179" s="1149"/>
      <c r="V179" s="1149"/>
      <c r="W179" s="1150"/>
      <c r="X179" s="451" t="s">
        <v>975</v>
      </c>
      <c r="Y179" s="452"/>
      <c r="Z179" s="453"/>
      <c r="AA179" s="444"/>
      <c r="AB179" s="445"/>
      <c r="AC179" s="445"/>
      <c r="AD179" s="445"/>
      <c r="AE179" s="445"/>
      <c r="AF179" s="445"/>
      <c r="AG179" s="446"/>
      <c r="AH179" s="444"/>
      <c r="AI179" s="445"/>
      <c r="AJ179" s="445"/>
      <c r="AK179" s="445"/>
      <c r="AL179" s="445"/>
      <c r="AM179" s="445"/>
      <c r="AN179" s="446"/>
      <c r="AO179" s="444"/>
      <c r="AP179" s="445"/>
      <c r="AQ179" s="445"/>
      <c r="AR179" s="445"/>
      <c r="AS179" s="445"/>
      <c r="AT179" s="445"/>
      <c r="AU179" s="446"/>
      <c r="AV179" s="444"/>
      <c r="AW179" s="445"/>
      <c r="AX179" s="445"/>
      <c r="AY179" s="445"/>
      <c r="AZ179" s="445"/>
      <c r="BA179" s="445"/>
      <c r="BB179" s="446"/>
      <c r="BC179" s="444"/>
      <c r="BD179" s="445"/>
      <c r="BE179" s="447"/>
      <c r="BF179" s="1154"/>
      <c r="BG179" s="1155"/>
      <c r="BH179" s="1156"/>
      <c r="BI179" s="1157"/>
      <c r="BJ179" s="1158"/>
      <c r="BK179" s="1159"/>
      <c r="BL179" s="1159"/>
      <c r="BM179" s="1159"/>
      <c r="BN179" s="1160"/>
    </row>
    <row r="180" spans="2:66" ht="20.25" customHeight="1" x14ac:dyDescent="0.15">
      <c r="B180" s="1197"/>
      <c r="C180" s="1198"/>
      <c r="D180" s="1199"/>
      <c r="E180" s="1174"/>
      <c r="F180" s="1175"/>
      <c r="G180" s="1200"/>
      <c r="H180" s="1201"/>
      <c r="I180" s="454"/>
      <c r="J180" s="455">
        <f>G179</f>
        <v>0</v>
      </c>
      <c r="K180" s="454"/>
      <c r="L180" s="455">
        <f>M179</f>
        <v>0</v>
      </c>
      <c r="M180" s="1202"/>
      <c r="N180" s="1203"/>
      <c r="O180" s="1204"/>
      <c r="P180" s="1205"/>
      <c r="Q180" s="1205"/>
      <c r="R180" s="1201"/>
      <c r="S180" s="1148"/>
      <c r="T180" s="1149"/>
      <c r="U180" s="1149"/>
      <c r="V180" s="1149"/>
      <c r="W180" s="1150"/>
      <c r="X180" s="448" t="s">
        <v>976</v>
      </c>
      <c r="Y180" s="449"/>
      <c r="Z180" s="450"/>
      <c r="AA180" s="436" t="str">
        <f>IF(AA179="","",VLOOKUP(AA179,勤務形態一覧表_シフト記号表!$C$6:$L$47,10,FALSE))</f>
        <v/>
      </c>
      <c r="AB180" s="437" t="str">
        <f>IF(AB179="","",VLOOKUP(AB179,勤務形態一覧表_シフト記号表!$C$6:$L$47,10,FALSE))</f>
        <v/>
      </c>
      <c r="AC180" s="437" t="str">
        <f>IF(AC179="","",VLOOKUP(AC179,勤務形態一覧表_シフト記号表!$C$6:$L$47,10,FALSE))</f>
        <v/>
      </c>
      <c r="AD180" s="437" t="str">
        <f>IF(AD179="","",VLOOKUP(AD179,勤務形態一覧表_シフト記号表!$C$6:$L$47,10,FALSE))</f>
        <v/>
      </c>
      <c r="AE180" s="437" t="str">
        <f>IF(AE179="","",VLOOKUP(AE179,勤務形態一覧表_シフト記号表!$C$6:$L$47,10,FALSE))</f>
        <v/>
      </c>
      <c r="AF180" s="437" t="str">
        <f>IF(AF179="","",VLOOKUP(AF179,勤務形態一覧表_シフト記号表!$C$6:$L$47,10,FALSE))</f>
        <v/>
      </c>
      <c r="AG180" s="438" t="str">
        <f>IF(AG179="","",VLOOKUP(AG179,勤務形態一覧表_シフト記号表!$C$6:$L$47,10,FALSE))</f>
        <v/>
      </c>
      <c r="AH180" s="436" t="str">
        <f>IF(AH179="","",VLOOKUP(AH179,勤務形態一覧表_シフト記号表!$C$6:$L$47,10,FALSE))</f>
        <v/>
      </c>
      <c r="AI180" s="437" t="str">
        <f>IF(AI179="","",VLOOKUP(AI179,勤務形態一覧表_シフト記号表!$C$6:$L$47,10,FALSE))</f>
        <v/>
      </c>
      <c r="AJ180" s="437" t="str">
        <f>IF(AJ179="","",VLOOKUP(AJ179,勤務形態一覧表_シフト記号表!$C$6:$L$47,10,FALSE))</f>
        <v/>
      </c>
      <c r="AK180" s="437" t="str">
        <f>IF(AK179="","",VLOOKUP(AK179,勤務形態一覧表_シフト記号表!$C$6:$L$47,10,FALSE))</f>
        <v/>
      </c>
      <c r="AL180" s="437" t="str">
        <f>IF(AL179="","",VLOOKUP(AL179,勤務形態一覧表_シフト記号表!$C$6:$L$47,10,FALSE))</f>
        <v/>
      </c>
      <c r="AM180" s="437" t="str">
        <f>IF(AM179="","",VLOOKUP(AM179,勤務形態一覧表_シフト記号表!$C$6:$L$47,10,FALSE))</f>
        <v/>
      </c>
      <c r="AN180" s="438" t="str">
        <f>IF(AN179="","",VLOOKUP(AN179,勤務形態一覧表_シフト記号表!$C$6:$L$47,10,FALSE))</f>
        <v/>
      </c>
      <c r="AO180" s="436" t="str">
        <f>IF(AO179="","",VLOOKUP(AO179,勤務形態一覧表_シフト記号表!$C$6:$L$47,10,FALSE))</f>
        <v/>
      </c>
      <c r="AP180" s="437" t="str">
        <f>IF(AP179="","",VLOOKUP(AP179,勤務形態一覧表_シフト記号表!$C$6:$L$47,10,FALSE))</f>
        <v/>
      </c>
      <c r="AQ180" s="437" t="str">
        <f>IF(AQ179="","",VLOOKUP(AQ179,勤務形態一覧表_シフト記号表!$C$6:$L$47,10,FALSE))</f>
        <v/>
      </c>
      <c r="AR180" s="437" t="str">
        <f>IF(AR179="","",VLOOKUP(AR179,勤務形態一覧表_シフト記号表!$C$6:$L$47,10,FALSE))</f>
        <v/>
      </c>
      <c r="AS180" s="437" t="str">
        <f>IF(AS179="","",VLOOKUP(AS179,勤務形態一覧表_シフト記号表!$C$6:$L$47,10,FALSE))</f>
        <v/>
      </c>
      <c r="AT180" s="437" t="str">
        <f>IF(AT179="","",VLOOKUP(AT179,勤務形態一覧表_シフト記号表!$C$6:$L$47,10,FALSE))</f>
        <v/>
      </c>
      <c r="AU180" s="438" t="str">
        <f>IF(AU179="","",VLOOKUP(AU179,勤務形態一覧表_シフト記号表!$C$6:$L$47,10,FALSE))</f>
        <v/>
      </c>
      <c r="AV180" s="436" t="str">
        <f>IF(AV179="","",VLOOKUP(AV179,勤務形態一覧表_シフト記号表!$C$6:$L$47,10,FALSE))</f>
        <v/>
      </c>
      <c r="AW180" s="437" t="str">
        <f>IF(AW179="","",VLOOKUP(AW179,勤務形態一覧表_シフト記号表!$C$6:$L$47,10,FALSE))</f>
        <v/>
      </c>
      <c r="AX180" s="437" t="str">
        <f>IF(AX179="","",VLOOKUP(AX179,勤務形態一覧表_シフト記号表!$C$6:$L$47,10,FALSE))</f>
        <v/>
      </c>
      <c r="AY180" s="437" t="str">
        <f>IF(AY179="","",VLOOKUP(AY179,勤務形態一覧表_シフト記号表!$C$6:$L$47,10,FALSE))</f>
        <v/>
      </c>
      <c r="AZ180" s="437" t="str">
        <f>IF(AZ179="","",VLOOKUP(AZ179,勤務形態一覧表_シフト記号表!$C$6:$L$47,10,FALSE))</f>
        <v/>
      </c>
      <c r="BA180" s="437" t="str">
        <f>IF(BA179="","",VLOOKUP(BA179,勤務形態一覧表_シフト記号表!$C$6:$L$47,10,FALSE))</f>
        <v/>
      </c>
      <c r="BB180" s="438" t="str">
        <f>IF(BB179="","",VLOOKUP(BB179,勤務形態一覧表_シフト記号表!$C$6:$L$47,10,FALSE))</f>
        <v/>
      </c>
      <c r="BC180" s="436" t="str">
        <f>IF(BC179="","",VLOOKUP(BC179,勤務形態一覧表_シフト記号表!$C$6:$L$47,10,FALSE))</f>
        <v/>
      </c>
      <c r="BD180" s="437" t="str">
        <f>IF(BD179="","",VLOOKUP(BD179,勤務形態一覧表_シフト記号表!$C$6:$L$47,10,FALSE))</f>
        <v/>
      </c>
      <c r="BE180" s="437" t="str">
        <f>IF(BE179="","",VLOOKUP(BE179,勤務形態一覧表_シフト記号表!$C$6:$L$47,10,FALSE))</f>
        <v/>
      </c>
      <c r="BF180" s="1194">
        <f>IF($BI$3="４週",SUM(AA180:BB180),IF($BI$3="暦月",SUM(AA180:BE180),""))</f>
        <v>0</v>
      </c>
      <c r="BG180" s="1195"/>
      <c r="BH180" s="1196">
        <f>IF($BI$3="４週",BF180/4,IF($BI$3="暦月",(BF180/($BI$8/7)),""))</f>
        <v>0</v>
      </c>
      <c r="BI180" s="1195"/>
      <c r="BJ180" s="1191"/>
      <c r="BK180" s="1192"/>
      <c r="BL180" s="1192"/>
      <c r="BM180" s="1192"/>
      <c r="BN180" s="1193"/>
    </row>
    <row r="181" spans="2:66" ht="20.25" customHeight="1" x14ac:dyDescent="0.15">
      <c r="B181" s="1169">
        <f>B179+1</f>
        <v>83</v>
      </c>
      <c r="C181" s="1171"/>
      <c r="D181" s="1173"/>
      <c r="E181" s="1174"/>
      <c r="F181" s="1175"/>
      <c r="G181" s="1179"/>
      <c r="H181" s="1180"/>
      <c r="I181" s="431"/>
      <c r="J181" s="432"/>
      <c r="K181" s="431"/>
      <c r="L181" s="432"/>
      <c r="M181" s="1183"/>
      <c r="N181" s="1184"/>
      <c r="O181" s="1187"/>
      <c r="P181" s="1188"/>
      <c r="Q181" s="1188"/>
      <c r="R181" s="1180"/>
      <c r="S181" s="1148"/>
      <c r="T181" s="1149"/>
      <c r="U181" s="1149"/>
      <c r="V181" s="1149"/>
      <c r="W181" s="1150"/>
      <c r="X181" s="451" t="s">
        <v>975</v>
      </c>
      <c r="Y181" s="452"/>
      <c r="Z181" s="453"/>
      <c r="AA181" s="444"/>
      <c r="AB181" s="445"/>
      <c r="AC181" s="445"/>
      <c r="AD181" s="445"/>
      <c r="AE181" s="445"/>
      <c r="AF181" s="445"/>
      <c r="AG181" s="446"/>
      <c r="AH181" s="444"/>
      <c r="AI181" s="445"/>
      <c r="AJ181" s="445"/>
      <c r="AK181" s="445"/>
      <c r="AL181" s="445"/>
      <c r="AM181" s="445"/>
      <c r="AN181" s="446"/>
      <c r="AO181" s="444"/>
      <c r="AP181" s="445"/>
      <c r="AQ181" s="445"/>
      <c r="AR181" s="445"/>
      <c r="AS181" s="445"/>
      <c r="AT181" s="445"/>
      <c r="AU181" s="446"/>
      <c r="AV181" s="444"/>
      <c r="AW181" s="445"/>
      <c r="AX181" s="445"/>
      <c r="AY181" s="445"/>
      <c r="AZ181" s="445"/>
      <c r="BA181" s="445"/>
      <c r="BB181" s="446"/>
      <c r="BC181" s="444"/>
      <c r="BD181" s="445"/>
      <c r="BE181" s="447"/>
      <c r="BF181" s="1154"/>
      <c r="BG181" s="1155"/>
      <c r="BH181" s="1156"/>
      <c r="BI181" s="1157"/>
      <c r="BJ181" s="1158"/>
      <c r="BK181" s="1159"/>
      <c r="BL181" s="1159"/>
      <c r="BM181" s="1159"/>
      <c r="BN181" s="1160"/>
    </row>
    <row r="182" spans="2:66" ht="20.25" customHeight="1" x14ac:dyDescent="0.15">
      <c r="B182" s="1197"/>
      <c r="C182" s="1198"/>
      <c r="D182" s="1199"/>
      <c r="E182" s="1174"/>
      <c r="F182" s="1175"/>
      <c r="G182" s="1200"/>
      <c r="H182" s="1201"/>
      <c r="I182" s="454"/>
      <c r="J182" s="455">
        <f>G181</f>
        <v>0</v>
      </c>
      <c r="K182" s="454"/>
      <c r="L182" s="455">
        <f>M181</f>
        <v>0</v>
      </c>
      <c r="M182" s="1202"/>
      <c r="N182" s="1203"/>
      <c r="O182" s="1204"/>
      <c r="P182" s="1205"/>
      <c r="Q182" s="1205"/>
      <c r="R182" s="1201"/>
      <c r="S182" s="1148"/>
      <c r="T182" s="1149"/>
      <c r="U182" s="1149"/>
      <c r="V182" s="1149"/>
      <c r="W182" s="1150"/>
      <c r="X182" s="448" t="s">
        <v>976</v>
      </c>
      <c r="Y182" s="449"/>
      <c r="Z182" s="450"/>
      <c r="AA182" s="436" t="str">
        <f>IF(AA181="","",VLOOKUP(AA181,勤務形態一覧表_シフト記号表!$C$6:$L$47,10,FALSE))</f>
        <v/>
      </c>
      <c r="AB182" s="437" t="str">
        <f>IF(AB181="","",VLOOKUP(AB181,勤務形態一覧表_シフト記号表!$C$6:$L$47,10,FALSE))</f>
        <v/>
      </c>
      <c r="AC182" s="437" t="str">
        <f>IF(AC181="","",VLOOKUP(AC181,勤務形態一覧表_シフト記号表!$C$6:$L$47,10,FALSE))</f>
        <v/>
      </c>
      <c r="AD182" s="437" t="str">
        <f>IF(AD181="","",VLOOKUP(AD181,勤務形態一覧表_シフト記号表!$C$6:$L$47,10,FALSE))</f>
        <v/>
      </c>
      <c r="AE182" s="437" t="str">
        <f>IF(AE181="","",VLOOKUP(AE181,勤務形態一覧表_シフト記号表!$C$6:$L$47,10,FALSE))</f>
        <v/>
      </c>
      <c r="AF182" s="437" t="str">
        <f>IF(AF181="","",VLOOKUP(AF181,勤務形態一覧表_シフト記号表!$C$6:$L$47,10,FALSE))</f>
        <v/>
      </c>
      <c r="AG182" s="438" t="str">
        <f>IF(AG181="","",VLOOKUP(AG181,勤務形態一覧表_シフト記号表!$C$6:$L$47,10,FALSE))</f>
        <v/>
      </c>
      <c r="AH182" s="436" t="str">
        <f>IF(AH181="","",VLOOKUP(AH181,勤務形態一覧表_シフト記号表!$C$6:$L$47,10,FALSE))</f>
        <v/>
      </c>
      <c r="AI182" s="437" t="str">
        <f>IF(AI181="","",VLOOKUP(AI181,勤務形態一覧表_シフト記号表!$C$6:$L$47,10,FALSE))</f>
        <v/>
      </c>
      <c r="AJ182" s="437" t="str">
        <f>IF(AJ181="","",VLOOKUP(AJ181,勤務形態一覧表_シフト記号表!$C$6:$L$47,10,FALSE))</f>
        <v/>
      </c>
      <c r="AK182" s="437" t="str">
        <f>IF(AK181="","",VLOOKUP(AK181,勤務形態一覧表_シフト記号表!$C$6:$L$47,10,FALSE))</f>
        <v/>
      </c>
      <c r="AL182" s="437" t="str">
        <f>IF(AL181="","",VLOOKUP(AL181,勤務形態一覧表_シフト記号表!$C$6:$L$47,10,FALSE))</f>
        <v/>
      </c>
      <c r="AM182" s="437" t="str">
        <f>IF(AM181="","",VLOOKUP(AM181,勤務形態一覧表_シフト記号表!$C$6:$L$47,10,FALSE))</f>
        <v/>
      </c>
      <c r="AN182" s="438" t="str">
        <f>IF(AN181="","",VLOOKUP(AN181,勤務形態一覧表_シフト記号表!$C$6:$L$47,10,FALSE))</f>
        <v/>
      </c>
      <c r="AO182" s="436" t="str">
        <f>IF(AO181="","",VLOOKUP(AO181,勤務形態一覧表_シフト記号表!$C$6:$L$47,10,FALSE))</f>
        <v/>
      </c>
      <c r="AP182" s="437" t="str">
        <f>IF(AP181="","",VLOOKUP(AP181,勤務形態一覧表_シフト記号表!$C$6:$L$47,10,FALSE))</f>
        <v/>
      </c>
      <c r="AQ182" s="437" t="str">
        <f>IF(AQ181="","",VLOOKUP(AQ181,勤務形態一覧表_シフト記号表!$C$6:$L$47,10,FALSE))</f>
        <v/>
      </c>
      <c r="AR182" s="437" t="str">
        <f>IF(AR181="","",VLOOKUP(AR181,勤務形態一覧表_シフト記号表!$C$6:$L$47,10,FALSE))</f>
        <v/>
      </c>
      <c r="AS182" s="437" t="str">
        <f>IF(AS181="","",VLOOKUP(AS181,勤務形態一覧表_シフト記号表!$C$6:$L$47,10,FALSE))</f>
        <v/>
      </c>
      <c r="AT182" s="437" t="str">
        <f>IF(AT181="","",VLOOKUP(AT181,勤務形態一覧表_シフト記号表!$C$6:$L$47,10,FALSE))</f>
        <v/>
      </c>
      <c r="AU182" s="438" t="str">
        <f>IF(AU181="","",VLOOKUP(AU181,勤務形態一覧表_シフト記号表!$C$6:$L$47,10,FALSE))</f>
        <v/>
      </c>
      <c r="AV182" s="436" t="str">
        <f>IF(AV181="","",VLOOKUP(AV181,勤務形態一覧表_シフト記号表!$C$6:$L$47,10,FALSE))</f>
        <v/>
      </c>
      <c r="AW182" s="437" t="str">
        <f>IF(AW181="","",VLOOKUP(AW181,勤務形態一覧表_シフト記号表!$C$6:$L$47,10,FALSE))</f>
        <v/>
      </c>
      <c r="AX182" s="437" t="str">
        <f>IF(AX181="","",VLOOKUP(AX181,勤務形態一覧表_シフト記号表!$C$6:$L$47,10,FALSE))</f>
        <v/>
      </c>
      <c r="AY182" s="437" t="str">
        <f>IF(AY181="","",VLOOKUP(AY181,勤務形態一覧表_シフト記号表!$C$6:$L$47,10,FALSE))</f>
        <v/>
      </c>
      <c r="AZ182" s="437" t="str">
        <f>IF(AZ181="","",VLOOKUP(AZ181,勤務形態一覧表_シフト記号表!$C$6:$L$47,10,FALSE))</f>
        <v/>
      </c>
      <c r="BA182" s="437" t="str">
        <f>IF(BA181="","",VLOOKUP(BA181,勤務形態一覧表_シフト記号表!$C$6:$L$47,10,FALSE))</f>
        <v/>
      </c>
      <c r="BB182" s="438" t="str">
        <f>IF(BB181="","",VLOOKUP(BB181,勤務形態一覧表_シフト記号表!$C$6:$L$47,10,FALSE))</f>
        <v/>
      </c>
      <c r="BC182" s="436" t="str">
        <f>IF(BC181="","",VLOOKUP(BC181,勤務形態一覧表_シフト記号表!$C$6:$L$47,10,FALSE))</f>
        <v/>
      </c>
      <c r="BD182" s="437" t="str">
        <f>IF(BD181="","",VLOOKUP(BD181,勤務形態一覧表_シフト記号表!$C$6:$L$47,10,FALSE))</f>
        <v/>
      </c>
      <c r="BE182" s="437" t="str">
        <f>IF(BE181="","",VLOOKUP(BE181,勤務形態一覧表_シフト記号表!$C$6:$L$47,10,FALSE))</f>
        <v/>
      </c>
      <c r="BF182" s="1194">
        <f>IF($BI$3="４週",SUM(AA182:BB182),IF($BI$3="暦月",SUM(AA182:BE182),""))</f>
        <v>0</v>
      </c>
      <c r="BG182" s="1195"/>
      <c r="BH182" s="1196">
        <f>IF($BI$3="４週",BF182/4,IF($BI$3="暦月",(BF182/($BI$8/7)),""))</f>
        <v>0</v>
      </c>
      <c r="BI182" s="1195"/>
      <c r="BJ182" s="1191"/>
      <c r="BK182" s="1192"/>
      <c r="BL182" s="1192"/>
      <c r="BM182" s="1192"/>
      <c r="BN182" s="1193"/>
    </row>
    <row r="183" spans="2:66" ht="20.25" customHeight="1" x14ac:dyDescent="0.15">
      <c r="B183" s="1169">
        <f>B181+1</f>
        <v>84</v>
      </c>
      <c r="C183" s="1171"/>
      <c r="D183" s="1173"/>
      <c r="E183" s="1174"/>
      <c r="F183" s="1175"/>
      <c r="G183" s="1179"/>
      <c r="H183" s="1180"/>
      <c r="I183" s="431"/>
      <c r="J183" s="432"/>
      <c r="K183" s="431"/>
      <c r="L183" s="432"/>
      <c r="M183" s="1183"/>
      <c r="N183" s="1184"/>
      <c r="O183" s="1187"/>
      <c r="P183" s="1188"/>
      <c r="Q183" s="1188"/>
      <c r="R183" s="1180"/>
      <c r="S183" s="1148"/>
      <c r="T183" s="1149"/>
      <c r="U183" s="1149"/>
      <c r="V183" s="1149"/>
      <c r="W183" s="1150"/>
      <c r="X183" s="451" t="s">
        <v>975</v>
      </c>
      <c r="Y183" s="452"/>
      <c r="Z183" s="453"/>
      <c r="AA183" s="444"/>
      <c r="AB183" s="445"/>
      <c r="AC183" s="445"/>
      <c r="AD183" s="445"/>
      <c r="AE183" s="445"/>
      <c r="AF183" s="445"/>
      <c r="AG183" s="446"/>
      <c r="AH183" s="444"/>
      <c r="AI183" s="445"/>
      <c r="AJ183" s="445"/>
      <c r="AK183" s="445"/>
      <c r="AL183" s="445"/>
      <c r="AM183" s="445"/>
      <c r="AN183" s="446"/>
      <c r="AO183" s="444"/>
      <c r="AP183" s="445"/>
      <c r="AQ183" s="445"/>
      <c r="AR183" s="445"/>
      <c r="AS183" s="445"/>
      <c r="AT183" s="445"/>
      <c r="AU183" s="446"/>
      <c r="AV183" s="444"/>
      <c r="AW183" s="445"/>
      <c r="AX183" s="445"/>
      <c r="AY183" s="445"/>
      <c r="AZ183" s="445"/>
      <c r="BA183" s="445"/>
      <c r="BB183" s="446"/>
      <c r="BC183" s="444"/>
      <c r="BD183" s="445"/>
      <c r="BE183" s="447"/>
      <c r="BF183" s="1154"/>
      <c r="BG183" s="1155"/>
      <c r="BH183" s="1156"/>
      <c r="BI183" s="1157"/>
      <c r="BJ183" s="1158"/>
      <c r="BK183" s="1159"/>
      <c r="BL183" s="1159"/>
      <c r="BM183" s="1159"/>
      <c r="BN183" s="1160"/>
    </row>
    <row r="184" spans="2:66" ht="20.25" customHeight="1" x14ac:dyDescent="0.15">
      <c r="B184" s="1197"/>
      <c r="C184" s="1198"/>
      <c r="D184" s="1199"/>
      <c r="E184" s="1174"/>
      <c r="F184" s="1175"/>
      <c r="G184" s="1200"/>
      <c r="H184" s="1201"/>
      <c r="I184" s="454"/>
      <c r="J184" s="455">
        <f>G183</f>
        <v>0</v>
      </c>
      <c r="K184" s="454"/>
      <c r="L184" s="455">
        <f>M183</f>
        <v>0</v>
      </c>
      <c r="M184" s="1202"/>
      <c r="N184" s="1203"/>
      <c r="O184" s="1204"/>
      <c r="P184" s="1205"/>
      <c r="Q184" s="1205"/>
      <c r="R184" s="1201"/>
      <c r="S184" s="1148"/>
      <c r="T184" s="1149"/>
      <c r="U184" s="1149"/>
      <c r="V184" s="1149"/>
      <c r="W184" s="1150"/>
      <c r="X184" s="448" t="s">
        <v>976</v>
      </c>
      <c r="Y184" s="449"/>
      <c r="Z184" s="450"/>
      <c r="AA184" s="436" t="str">
        <f>IF(AA183="","",VLOOKUP(AA183,勤務形態一覧表_シフト記号表!$C$6:$L$47,10,FALSE))</f>
        <v/>
      </c>
      <c r="AB184" s="437" t="str">
        <f>IF(AB183="","",VLOOKUP(AB183,勤務形態一覧表_シフト記号表!$C$6:$L$47,10,FALSE))</f>
        <v/>
      </c>
      <c r="AC184" s="437" t="str">
        <f>IF(AC183="","",VLOOKUP(AC183,勤務形態一覧表_シフト記号表!$C$6:$L$47,10,FALSE))</f>
        <v/>
      </c>
      <c r="AD184" s="437" t="str">
        <f>IF(AD183="","",VLOOKUP(AD183,勤務形態一覧表_シフト記号表!$C$6:$L$47,10,FALSE))</f>
        <v/>
      </c>
      <c r="AE184" s="437" t="str">
        <f>IF(AE183="","",VLOOKUP(AE183,勤務形態一覧表_シフト記号表!$C$6:$L$47,10,FALSE))</f>
        <v/>
      </c>
      <c r="AF184" s="437" t="str">
        <f>IF(AF183="","",VLOOKUP(AF183,勤務形態一覧表_シフト記号表!$C$6:$L$47,10,FALSE))</f>
        <v/>
      </c>
      <c r="AG184" s="438" t="str">
        <f>IF(AG183="","",VLOOKUP(AG183,勤務形態一覧表_シフト記号表!$C$6:$L$47,10,FALSE))</f>
        <v/>
      </c>
      <c r="AH184" s="436" t="str">
        <f>IF(AH183="","",VLOOKUP(AH183,勤務形態一覧表_シフト記号表!$C$6:$L$47,10,FALSE))</f>
        <v/>
      </c>
      <c r="AI184" s="437" t="str">
        <f>IF(AI183="","",VLOOKUP(AI183,勤務形態一覧表_シフト記号表!$C$6:$L$47,10,FALSE))</f>
        <v/>
      </c>
      <c r="AJ184" s="437" t="str">
        <f>IF(AJ183="","",VLOOKUP(AJ183,勤務形態一覧表_シフト記号表!$C$6:$L$47,10,FALSE))</f>
        <v/>
      </c>
      <c r="AK184" s="437" t="str">
        <f>IF(AK183="","",VLOOKUP(AK183,勤務形態一覧表_シフト記号表!$C$6:$L$47,10,FALSE))</f>
        <v/>
      </c>
      <c r="AL184" s="437" t="str">
        <f>IF(AL183="","",VLOOKUP(AL183,勤務形態一覧表_シフト記号表!$C$6:$L$47,10,FALSE))</f>
        <v/>
      </c>
      <c r="AM184" s="437" t="str">
        <f>IF(AM183="","",VLOOKUP(AM183,勤務形態一覧表_シフト記号表!$C$6:$L$47,10,FALSE))</f>
        <v/>
      </c>
      <c r="AN184" s="438" t="str">
        <f>IF(AN183="","",VLOOKUP(AN183,勤務形態一覧表_シフト記号表!$C$6:$L$47,10,FALSE))</f>
        <v/>
      </c>
      <c r="AO184" s="436" t="str">
        <f>IF(AO183="","",VLOOKUP(AO183,勤務形態一覧表_シフト記号表!$C$6:$L$47,10,FALSE))</f>
        <v/>
      </c>
      <c r="AP184" s="437" t="str">
        <f>IF(AP183="","",VLOOKUP(AP183,勤務形態一覧表_シフト記号表!$C$6:$L$47,10,FALSE))</f>
        <v/>
      </c>
      <c r="AQ184" s="437" t="str">
        <f>IF(AQ183="","",VLOOKUP(AQ183,勤務形態一覧表_シフト記号表!$C$6:$L$47,10,FALSE))</f>
        <v/>
      </c>
      <c r="AR184" s="437" t="str">
        <f>IF(AR183="","",VLOOKUP(AR183,勤務形態一覧表_シフト記号表!$C$6:$L$47,10,FALSE))</f>
        <v/>
      </c>
      <c r="AS184" s="437" t="str">
        <f>IF(AS183="","",VLOOKUP(AS183,勤務形態一覧表_シフト記号表!$C$6:$L$47,10,FALSE))</f>
        <v/>
      </c>
      <c r="AT184" s="437" t="str">
        <f>IF(AT183="","",VLOOKUP(AT183,勤務形態一覧表_シフト記号表!$C$6:$L$47,10,FALSE))</f>
        <v/>
      </c>
      <c r="AU184" s="438" t="str">
        <f>IF(AU183="","",VLOOKUP(AU183,勤務形態一覧表_シフト記号表!$C$6:$L$47,10,FALSE))</f>
        <v/>
      </c>
      <c r="AV184" s="436" t="str">
        <f>IF(AV183="","",VLOOKUP(AV183,勤務形態一覧表_シフト記号表!$C$6:$L$47,10,FALSE))</f>
        <v/>
      </c>
      <c r="AW184" s="437" t="str">
        <f>IF(AW183="","",VLOOKUP(AW183,勤務形態一覧表_シフト記号表!$C$6:$L$47,10,FALSE))</f>
        <v/>
      </c>
      <c r="AX184" s="437" t="str">
        <f>IF(AX183="","",VLOOKUP(AX183,勤務形態一覧表_シフト記号表!$C$6:$L$47,10,FALSE))</f>
        <v/>
      </c>
      <c r="AY184" s="437" t="str">
        <f>IF(AY183="","",VLOOKUP(AY183,勤務形態一覧表_シフト記号表!$C$6:$L$47,10,FALSE))</f>
        <v/>
      </c>
      <c r="AZ184" s="437" t="str">
        <f>IF(AZ183="","",VLOOKUP(AZ183,勤務形態一覧表_シフト記号表!$C$6:$L$47,10,FALSE))</f>
        <v/>
      </c>
      <c r="BA184" s="437" t="str">
        <f>IF(BA183="","",VLOOKUP(BA183,勤務形態一覧表_シフト記号表!$C$6:$L$47,10,FALSE))</f>
        <v/>
      </c>
      <c r="BB184" s="438" t="str">
        <f>IF(BB183="","",VLOOKUP(BB183,勤務形態一覧表_シフト記号表!$C$6:$L$47,10,FALSE))</f>
        <v/>
      </c>
      <c r="BC184" s="436" t="str">
        <f>IF(BC183="","",VLOOKUP(BC183,勤務形態一覧表_シフト記号表!$C$6:$L$47,10,FALSE))</f>
        <v/>
      </c>
      <c r="BD184" s="437" t="str">
        <f>IF(BD183="","",VLOOKUP(BD183,勤務形態一覧表_シフト記号表!$C$6:$L$47,10,FALSE))</f>
        <v/>
      </c>
      <c r="BE184" s="437" t="str">
        <f>IF(BE183="","",VLOOKUP(BE183,勤務形態一覧表_シフト記号表!$C$6:$L$47,10,FALSE))</f>
        <v/>
      </c>
      <c r="BF184" s="1194">
        <f>IF($BI$3="４週",SUM(AA184:BB184),IF($BI$3="暦月",SUM(AA184:BE184),""))</f>
        <v>0</v>
      </c>
      <c r="BG184" s="1195"/>
      <c r="BH184" s="1196">
        <f>IF($BI$3="４週",BF184/4,IF($BI$3="暦月",(BF184/($BI$8/7)),""))</f>
        <v>0</v>
      </c>
      <c r="BI184" s="1195"/>
      <c r="BJ184" s="1191"/>
      <c r="BK184" s="1192"/>
      <c r="BL184" s="1192"/>
      <c r="BM184" s="1192"/>
      <c r="BN184" s="1193"/>
    </row>
    <row r="185" spans="2:66" ht="20.25" customHeight="1" x14ac:dyDescent="0.15">
      <c r="B185" s="1169">
        <f>B183+1</f>
        <v>85</v>
      </c>
      <c r="C185" s="1171"/>
      <c r="D185" s="1173"/>
      <c r="E185" s="1174"/>
      <c r="F185" s="1175"/>
      <c r="G185" s="1179"/>
      <c r="H185" s="1180"/>
      <c r="I185" s="431"/>
      <c r="J185" s="432"/>
      <c r="K185" s="431"/>
      <c r="L185" s="432"/>
      <c r="M185" s="1183"/>
      <c r="N185" s="1184"/>
      <c r="O185" s="1187"/>
      <c r="P185" s="1188"/>
      <c r="Q185" s="1188"/>
      <c r="R185" s="1180"/>
      <c r="S185" s="1148"/>
      <c r="T185" s="1149"/>
      <c r="U185" s="1149"/>
      <c r="V185" s="1149"/>
      <c r="W185" s="1150"/>
      <c r="X185" s="451" t="s">
        <v>975</v>
      </c>
      <c r="Y185" s="452"/>
      <c r="Z185" s="453"/>
      <c r="AA185" s="444"/>
      <c r="AB185" s="445"/>
      <c r="AC185" s="445"/>
      <c r="AD185" s="445"/>
      <c r="AE185" s="445"/>
      <c r="AF185" s="445"/>
      <c r="AG185" s="446"/>
      <c r="AH185" s="444"/>
      <c r="AI185" s="445"/>
      <c r="AJ185" s="445"/>
      <c r="AK185" s="445"/>
      <c r="AL185" s="445"/>
      <c r="AM185" s="445"/>
      <c r="AN185" s="446"/>
      <c r="AO185" s="444"/>
      <c r="AP185" s="445"/>
      <c r="AQ185" s="445"/>
      <c r="AR185" s="445"/>
      <c r="AS185" s="445"/>
      <c r="AT185" s="445"/>
      <c r="AU185" s="446"/>
      <c r="AV185" s="444"/>
      <c r="AW185" s="445"/>
      <c r="AX185" s="445"/>
      <c r="AY185" s="445"/>
      <c r="AZ185" s="445"/>
      <c r="BA185" s="445"/>
      <c r="BB185" s="446"/>
      <c r="BC185" s="444"/>
      <c r="BD185" s="445"/>
      <c r="BE185" s="447"/>
      <c r="BF185" s="1154"/>
      <c r="BG185" s="1155"/>
      <c r="BH185" s="1156"/>
      <c r="BI185" s="1157"/>
      <c r="BJ185" s="1158"/>
      <c r="BK185" s="1159"/>
      <c r="BL185" s="1159"/>
      <c r="BM185" s="1159"/>
      <c r="BN185" s="1160"/>
    </row>
    <row r="186" spans="2:66" ht="20.25" customHeight="1" x14ac:dyDescent="0.15">
      <c r="B186" s="1197"/>
      <c r="C186" s="1198"/>
      <c r="D186" s="1199"/>
      <c r="E186" s="1174"/>
      <c r="F186" s="1175"/>
      <c r="G186" s="1200"/>
      <c r="H186" s="1201"/>
      <c r="I186" s="454"/>
      <c r="J186" s="455">
        <f>G185</f>
        <v>0</v>
      </c>
      <c r="K186" s="454"/>
      <c r="L186" s="455">
        <f>M185</f>
        <v>0</v>
      </c>
      <c r="M186" s="1202"/>
      <c r="N186" s="1203"/>
      <c r="O186" s="1204"/>
      <c r="P186" s="1205"/>
      <c r="Q186" s="1205"/>
      <c r="R186" s="1201"/>
      <c r="S186" s="1148"/>
      <c r="T186" s="1149"/>
      <c r="U186" s="1149"/>
      <c r="V186" s="1149"/>
      <c r="W186" s="1150"/>
      <c r="X186" s="448" t="s">
        <v>976</v>
      </c>
      <c r="Y186" s="449"/>
      <c r="Z186" s="450"/>
      <c r="AA186" s="436" t="str">
        <f>IF(AA185="","",VLOOKUP(AA185,勤務形態一覧表_シフト記号表!$C$6:$L$47,10,FALSE))</f>
        <v/>
      </c>
      <c r="AB186" s="437" t="str">
        <f>IF(AB185="","",VLOOKUP(AB185,勤務形態一覧表_シフト記号表!$C$6:$L$47,10,FALSE))</f>
        <v/>
      </c>
      <c r="AC186" s="437" t="str">
        <f>IF(AC185="","",VLOOKUP(AC185,勤務形態一覧表_シフト記号表!$C$6:$L$47,10,FALSE))</f>
        <v/>
      </c>
      <c r="AD186" s="437" t="str">
        <f>IF(AD185="","",VLOOKUP(AD185,勤務形態一覧表_シフト記号表!$C$6:$L$47,10,FALSE))</f>
        <v/>
      </c>
      <c r="AE186" s="437" t="str">
        <f>IF(AE185="","",VLOOKUP(AE185,勤務形態一覧表_シフト記号表!$C$6:$L$47,10,FALSE))</f>
        <v/>
      </c>
      <c r="AF186" s="437" t="str">
        <f>IF(AF185="","",VLOOKUP(AF185,勤務形態一覧表_シフト記号表!$C$6:$L$47,10,FALSE))</f>
        <v/>
      </c>
      <c r="AG186" s="438" t="str">
        <f>IF(AG185="","",VLOOKUP(AG185,勤務形態一覧表_シフト記号表!$C$6:$L$47,10,FALSE))</f>
        <v/>
      </c>
      <c r="AH186" s="436" t="str">
        <f>IF(AH185="","",VLOOKUP(AH185,勤務形態一覧表_シフト記号表!$C$6:$L$47,10,FALSE))</f>
        <v/>
      </c>
      <c r="AI186" s="437" t="str">
        <f>IF(AI185="","",VLOOKUP(AI185,勤務形態一覧表_シフト記号表!$C$6:$L$47,10,FALSE))</f>
        <v/>
      </c>
      <c r="AJ186" s="437" t="str">
        <f>IF(AJ185="","",VLOOKUP(AJ185,勤務形態一覧表_シフト記号表!$C$6:$L$47,10,FALSE))</f>
        <v/>
      </c>
      <c r="AK186" s="437" t="str">
        <f>IF(AK185="","",VLOOKUP(AK185,勤務形態一覧表_シフト記号表!$C$6:$L$47,10,FALSE))</f>
        <v/>
      </c>
      <c r="AL186" s="437" t="str">
        <f>IF(AL185="","",VLOOKUP(AL185,勤務形態一覧表_シフト記号表!$C$6:$L$47,10,FALSE))</f>
        <v/>
      </c>
      <c r="AM186" s="437" t="str">
        <f>IF(AM185="","",VLOOKUP(AM185,勤務形態一覧表_シフト記号表!$C$6:$L$47,10,FALSE))</f>
        <v/>
      </c>
      <c r="AN186" s="438" t="str">
        <f>IF(AN185="","",VLOOKUP(AN185,勤務形態一覧表_シフト記号表!$C$6:$L$47,10,FALSE))</f>
        <v/>
      </c>
      <c r="AO186" s="436" t="str">
        <f>IF(AO185="","",VLOOKUP(AO185,勤務形態一覧表_シフト記号表!$C$6:$L$47,10,FALSE))</f>
        <v/>
      </c>
      <c r="AP186" s="437" t="str">
        <f>IF(AP185="","",VLOOKUP(AP185,勤務形態一覧表_シフト記号表!$C$6:$L$47,10,FALSE))</f>
        <v/>
      </c>
      <c r="AQ186" s="437" t="str">
        <f>IF(AQ185="","",VLOOKUP(AQ185,勤務形態一覧表_シフト記号表!$C$6:$L$47,10,FALSE))</f>
        <v/>
      </c>
      <c r="AR186" s="437" t="str">
        <f>IF(AR185="","",VLOOKUP(AR185,勤務形態一覧表_シフト記号表!$C$6:$L$47,10,FALSE))</f>
        <v/>
      </c>
      <c r="AS186" s="437" t="str">
        <f>IF(AS185="","",VLOOKUP(AS185,勤務形態一覧表_シフト記号表!$C$6:$L$47,10,FALSE))</f>
        <v/>
      </c>
      <c r="AT186" s="437" t="str">
        <f>IF(AT185="","",VLOOKUP(AT185,勤務形態一覧表_シフト記号表!$C$6:$L$47,10,FALSE))</f>
        <v/>
      </c>
      <c r="AU186" s="438" t="str">
        <f>IF(AU185="","",VLOOKUP(AU185,勤務形態一覧表_シフト記号表!$C$6:$L$47,10,FALSE))</f>
        <v/>
      </c>
      <c r="AV186" s="436" t="str">
        <f>IF(AV185="","",VLOOKUP(AV185,勤務形態一覧表_シフト記号表!$C$6:$L$47,10,FALSE))</f>
        <v/>
      </c>
      <c r="AW186" s="437" t="str">
        <f>IF(AW185="","",VLOOKUP(AW185,勤務形態一覧表_シフト記号表!$C$6:$L$47,10,FALSE))</f>
        <v/>
      </c>
      <c r="AX186" s="437" t="str">
        <f>IF(AX185="","",VLOOKUP(AX185,勤務形態一覧表_シフト記号表!$C$6:$L$47,10,FALSE))</f>
        <v/>
      </c>
      <c r="AY186" s="437" t="str">
        <f>IF(AY185="","",VLOOKUP(AY185,勤務形態一覧表_シフト記号表!$C$6:$L$47,10,FALSE))</f>
        <v/>
      </c>
      <c r="AZ186" s="437" t="str">
        <f>IF(AZ185="","",VLOOKUP(AZ185,勤務形態一覧表_シフト記号表!$C$6:$L$47,10,FALSE))</f>
        <v/>
      </c>
      <c r="BA186" s="437" t="str">
        <f>IF(BA185="","",VLOOKUP(BA185,勤務形態一覧表_シフト記号表!$C$6:$L$47,10,FALSE))</f>
        <v/>
      </c>
      <c r="BB186" s="438" t="str">
        <f>IF(BB185="","",VLOOKUP(BB185,勤務形態一覧表_シフト記号表!$C$6:$L$47,10,FALSE))</f>
        <v/>
      </c>
      <c r="BC186" s="436" t="str">
        <f>IF(BC185="","",VLOOKUP(BC185,勤務形態一覧表_シフト記号表!$C$6:$L$47,10,FALSE))</f>
        <v/>
      </c>
      <c r="BD186" s="437" t="str">
        <f>IF(BD185="","",VLOOKUP(BD185,勤務形態一覧表_シフト記号表!$C$6:$L$47,10,FALSE))</f>
        <v/>
      </c>
      <c r="BE186" s="437" t="str">
        <f>IF(BE185="","",VLOOKUP(BE185,勤務形態一覧表_シフト記号表!$C$6:$L$47,10,FALSE))</f>
        <v/>
      </c>
      <c r="BF186" s="1194">
        <f>IF($BI$3="４週",SUM(AA186:BB186),IF($BI$3="暦月",SUM(AA186:BE186),""))</f>
        <v>0</v>
      </c>
      <c r="BG186" s="1195"/>
      <c r="BH186" s="1196">
        <f>IF($BI$3="４週",BF186/4,IF($BI$3="暦月",(BF186/($BI$8/7)),""))</f>
        <v>0</v>
      </c>
      <c r="BI186" s="1195"/>
      <c r="BJ186" s="1191"/>
      <c r="BK186" s="1192"/>
      <c r="BL186" s="1192"/>
      <c r="BM186" s="1192"/>
      <c r="BN186" s="1193"/>
    </row>
    <row r="187" spans="2:66" ht="20.25" customHeight="1" x14ac:dyDescent="0.15">
      <c r="B187" s="1169">
        <f>B185+1</f>
        <v>86</v>
      </c>
      <c r="C187" s="1171"/>
      <c r="D187" s="1173"/>
      <c r="E187" s="1174"/>
      <c r="F187" s="1175"/>
      <c r="G187" s="1179"/>
      <c r="H187" s="1180"/>
      <c r="I187" s="431"/>
      <c r="J187" s="432"/>
      <c r="K187" s="431"/>
      <c r="L187" s="432"/>
      <c r="M187" s="1183"/>
      <c r="N187" s="1184"/>
      <c r="O187" s="1187"/>
      <c r="P187" s="1188"/>
      <c r="Q187" s="1188"/>
      <c r="R187" s="1180"/>
      <c r="S187" s="1148"/>
      <c r="T187" s="1149"/>
      <c r="U187" s="1149"/>
      <c r="V187" s="1149"/>
      <c r="W187" s="1150"/>
      <c r="X187" s="451" t="s">
        <v>975</v>
      </c>
      <c r="Y187" s="452"/>
      <c r="Z187" s="453"/>
      <c r="AA187" s="444"/>
      <c r="AB187" s="445"/>
      <c r="AC187" s="445"/>
      <c r="AD187" s="445"/>
      <c r="AE187" s="445"/>
      <c r="AF187" s="445"/>
      <c r="AG187" s="446"/>
      <c r="AH187" s="444"/>
      <c r="AI187" s="445"/>
      <c r="AJ187" s="445"/>
      <c r="AK187" s="445"/>
      <c r="AL187" s="445"/>
      <c r="AM187" s="445"/>
      <c r="AN187" s="446"/>
      <c r="AO187" s="444"/>
      <c r="AP187" s="445"/>
      <c r="AQ187" s="445"/>
      <c r="AR187" s="445"/>
      <c r="AS187" s="445"/>
      <c r="AT187" s="445"/>
      <c r="AU187" s="446"/>
      <c r="AV187" s="444"/>
      <c r="AW187" s="445"/>
      <c r="AX187" s="445"/>
      <c r="AY187" s="445"/>
      <c r="AZ187" s="445"/>
      <c r="BA187" s="445"/>
      <c r="BB187" s="446"/>
      <c r="BC187" s="444"/>
      <c r="BD187" s="445"/>
      <c r="BE187" s="447"/>
      <c r="BF187" s="1154"/>
      <c r="BG187" s="1155"/>
      <c r="BH187" s="1156"/>
      <c r="BI187" s="1157"/>
      <c r="BJ187" s="1158"/>
      <c r="BK187" s="1159"/>
      <c r="BL187" s="1159"/>
      <c r="BM187" s="1159"/>
      <c r="BN187" s="1160"/>
    </row>
    <row r="188" spans="2:66" ht="20.25" customHeight="1" x14ac:dyDescent="0.15">
      <c r="B188" s="1197"/>
      <c r="C188" s="1198"/>
      <c r="D188" s="1199"/>
      <c r="E188" s="1174"/>
      <c r="F188" s="1175"/>
      <c r="G188" s="1200"/>
      <c r="H188" s="1201"/>
      <c r="I188" s="454"/>
      <c r="J188" s="455">
        <f>G187</f>
        <v>0</v>
      </c>
      <c r="K188" s="454"/>
      <c r="L188" s="455">
        <f>M187</f>
        <v>0</v>
      </c>
      <c r="M188" s="1202"/>
      <c r="N188" s="1203"/>
      <c r="O188" s="1204"/>
      <c r="P188" s="1205"/>
      <c r="Q188" s="1205"/>
      <c r="R188" s="1201"/>
      <c r="S188" s="1148"/>
      <c r="T188" s="1149"/>
      <c r="U188" s="1149"/>
      <c r="V188" s="1149"/>
      <c r="W188" s="1150"/>
      <c r="X188" s="448" t="s">
        <v>976</v>
      </c>
      <c r="Y188" s="449"/>
      <c r="Z188" s="450"/>
      <c r="AA188" s="436" t="str">
        <f>IF(AA187="","",VLOOKUP(AA187,勤務形態一覧表_シフト記号表!$C$6:$L$47,10,FALSE))</f>
        <v/>
      </c>
      <c r="AB188" s="437" t="str">
        <f>IF(AB187="","",VLOOKUP(AB187,勤務形態一覧表_シフト記号表!$C$6:$L$47,10,FALSE))</f>
        <v/>
      </c>
      <c r="AC188" s="437" t="str">
        <f>IF(AC187="","",VLOOKUP(AC187,勤務形態一覧表_シフト記号表!$C$6:$L$47,10,FALSE))</f>
        <v/>
      </c>
      <c r="AD188" s="437" t="str">
        <f>IF(AD187="","",VLOOKUP(AD187,勤務形態一覧表_シフト記号表!$C$6:$L$47,10,FALSE))</f>
        <v/>
      </c>
      <c r="AE188" s="437" t="str">
        <f>IF(AE187="","",VLOOKUP(AE187,勤務形態一覧表_シフト記号表!$C$6:$L$47,10,FALSE))</f>
        <v/>
      </c>
      <c r="AF188" s="437" t="str">
        <f>IF(AF187="","",VLOOKUP(AF187,勤務形態一覧表_シフト記号表!$C$6:$L$47,10,FALSE))</f>
        <v/>
      </c>
      <c r="AG188" s="438" t="str">
        <f>IF(AG187="","",VLOOKUP(AG187,勤務形態一覧表_シフト記号表!$C$6:$L$47,10,FALSE))</f>
        <v/>
      </c>
      <c r="AH188" s="436" t="str">
        <f>IF(AH187="","",VLOOKUP(AH187,勤務形態一覧表_シフト記号表!$C$6:$L$47,10,FALSE))</f>
        <v/>
      </c>
      <c r="AI188" s="437" t="str">
        <f>IF(AI187="","",VLOOKUP(AI187,勤務形態一覧表_シフト記号表!$C$6:$L$47,10,FALSE))</f>
        <v/>
      </c>
      <c r="AJ188" s="437" t="str">
        <f>IF(AJ187="","",VLOOKUP(AJ187,勤務形態一覧表_シフト記号表!$C$6:$L$47,10,FALSE))</f>
        <v/>
      </c>
      <c r="AK188" s="437" t="str">
        <f>IF(AK187="","",VLOOKUP(AK187,勤務形態一覧表_シフト記号表!$C$6:$L$47,10,FALSE))</f>
        <v/>
      </c>
      <c r="AL188" s="437" t="str">
        <f>IF(AL187="","",VLOOKUP(AL187,勤務形態一覧表_シフト記号表!$C$6:$L$47,10,FALSE))</f>
        <v/>
      </c>
      <c r="AM188" s="437" t="str">
        <f>IF(AM187="","",VLOOKUP(AM187,勤務形態一覧表_シフト記号表!$C$6:$L$47,10,FALSE))</f>
        <v/>
      </c>
      <c r="AN188" s="438" t="str">
        <f>IF(AN187="","",VLOOKUP(AN187,勤務形態一覧表_シフト記号表!$C$6:$L$47,10,FALSE))</f>
        <v/>
      </c>
      <c r="AO188" s="436" t="str">
        <f>IF(AO187="","",VLOOKUP(AO187,勤務形態一覧表_シフト記号表!$C$6:$L$47,10,FALSE))</f>
        <v/>
      </c>
      <c r="AP188" s="437" t="str">
        <f>IF(AP187="","",VLOOKUP(AP187,勤務形態一覧表_シフト記号表!$C$6:$L$47,10,FALSE))</f>
        <v/>
      </c>
      <c r="AQ188" s="437" t="str">
        <f>IF(AQ187="","",VLOOKUP(AQ187,勤務形態一覧表_シフト記号表!$C$6:$L$47,10,FALSE))</f>
        <v/>
      </c>
      <c r="AR188" s="437" t="str">
        <f>IF(AR187="","",VLOOKUP(AR187,勤務形態一覧表_シフト記号表!$C$6:$L$47,10,FALSE))</f>
        <v/>
      </c>
      <c r="AS188" s="437" t="str">
        <f>IF(AS187="","",VLOOKUP(AS187,勤務形態一覧表_シフト記号表!$C$6:$L$47,10,FALSE))</f>
        <v/>
      </c>
      <c r="AT188" s="437" t="str">
        <f>IF(AT187="","",VLOOKUP(AT187,勤務形態一覧表_シフト記号表!$C$6:$L$47,10,FALSE))</f>
        <v/>
      </c>
      <c r="AU188" s="438" t="str">
        <f>IF(AU187="","",VLOOKUP(AU187,勤務形態一覧表_シフト記号表!$C$6:$L$47,10,FALSE))</f>
        <v/>
      </c>
      <c r="AV188" s="436" t="str">
        <f>IF(AV187="","",VLOOKUP(AV187,勤務形態一覧表_シフト記号表!$C$6:$L$47,10,FALSE))</f>
        <v/>
      </c>
      <c r="AW188" s="437" t="str">
        <f>IF(AW187="","",VLOOKUP(AW187,勤務形態一覧表_シフト記号表!$C$6:$L$47,10,FALSE))</f>
        <v/>
      </c>
      <c r="AX188" s="437" t="str">
        <f>IF(AX187="","",VLOOKUP(AX187,勤務形態一覧表_シフト記号表!$C$6:$L$47,10,FALSE))</f>
        <v/>
      </c>
      <c r="AY188" s="437" t="str">
        <f>IF(AY187="","",VLOOKUP(AY187,勤務形態一覧表_シフト記号表!$C$6:$L$47,10,FALSE))</f>
        <v/>
      </c>
      <c r="AZ188" s="437" t="str">
        <f>IF(AZ187="","",VLOOKUP(AZ187,勤務形態一覧表_シフト記号表!$C$6:$L$47,10,FALSE))</f>
        <v/>
      </c>
      <c r="BA188" s="437" t="str">
        <f>IF(BA187="","",VLOOKUP(BA187,勤務形態一覧表_シフト記号表!$C$6:$L$47,10,FALSE))</f>
        <v/>
      </c>
      <c r="BB188" s="438" t="str">
        <f>IF(BB187="","",VLOOKUP(BB187,勤務形態一覧表_シフト記号表!$C$6:$L$47,10,FALSE))</f>
        <v/>
      </c>
      <c r="BC188" s="436" t="str">
        <f>IF(BC187="","",VLOOKUP(BC187,勤務形態一覧表_シフト記号表!$C$6:$L$47,10,FALSE))</f>
        <v/>
      </c>
      <c r="BD188" s="437" t="str">
        <f>IF(BD187="","",VLOOKUP(BD187,勤務形態一覧表_シフト記号表!$C$6:$L$47,10,FALSE))</f>
        <v/>
      </c>
      <c r="BE188" s="437" t="str">
        <f>IF(BE187="","",VLOOKUP(BE187,勤務形態一覧表_シフト記号表!$C$6:$L$47,10,FALSE))</f>
        <v/>
      </c>
      <c r="BF188" s="1194">
        <f>IF($BI$3="４週",SUM(AA188:BB188),IF($BI$3="暦月",SUM(AA188:BE188),""))</f>
        <v>0</v>
      </c>
      <c r="BG188" s="1195"/>
      <c r="BH188" s="1196">
        <f>IF($BI$3="４週",BF188/4,IF($BI$3="暦月",(BF188/($BI$8/7)),""))</f>
        <v>0</v>
      </c>
      <c r="BI188" s="1195"/>
      <c r="BJ188" s="1191"/>
      <c r="BK188" s="1192"/>
      <c r="BL188" s="1192"/>
      <c r="BM188" s="1192"/>
      <c r="BN188" s="1193"/>
    </row>
    <row r="189" spans="2:66" ht="20.25" customHeight="1" x14ac:dyDescent="0.15">
      <c r="B189" s="1169">
        <f>B187+1</f>
        <v>87</v>
      </c>
      <c r="C189" s="1171"/>
      <c r="D189" s="1173"/>
      <c r="E189" s="1174"/>
      <c r="F189" s="1175"/>
      <c r="G189" s="1179"/>
      <c r="H189" s="1180"/>
      <c r="I189" s="431"/>
      <c r="J189" s="432"/>
      <c r="K189" s="431"/>
      <c r="L189" s="432"/>
      <c r="M189" s="1183"/>
      <c r="N189" s="1184"/>
      <c r="O189" s="1187"/>
      <c r="P189" s="1188"/>
      <c r="Q189" s="1188"/>
      <c r="R189" s="1180"/>
      <c r="S189" s="1148"/>
      <c r="T189" s="1149"/>
      <c r="U189" s="1149"/>
      <c r="V189" s="1149"/>
      <c r="W189" s="1150"/>
      <c r="X189" s="451" t="s">
        <v>975</v>
      </c>
      <c r="Y189" s="452"/>
      <c r="Z189" s="453"/>
      <c r="AA189" s="444"/>
      <c r="AB189" s="445"/>
      <c r="AC189" s="445"/>
      <c r="AD189" s="445"/>
      <c r="AE189" s="445"/>
      <c r="AF189" s="445"/>
      <c r="AG189" s="446"/>
      <c r="AH189" s="444"/>
      <c r="AI189" s="445"/>
      <c r="AJ189" s="445"/>
      <c r="AK189" s="445"/>
      <c r="AL189" s="445"/>
      <c r="AM189" s="445"/>
      <c r="AN189" s="446"/>
      <c r="AO189" s="444"/>
      <c r="AP189" s="445"/>
      <c r="AQ189" s="445"/>
      <c r="AR189" s="445"/>
      <c r="AS189" s="445"/>
      <c r="AT189" s="445"/>
      <c r="AU189" s="446"/>
      <c r="AV189" s="444"/>
      <c r="AW189" s="445"/>
      <c r="AX189" s="445"/>
      <c r="AY189" s="445"/>
      <c r="AZ189" s="445"/>
      <c r="BA189" s="445"/>
      <c r="BB189" s="446"/>
      <c r="BC189" s="444"/>
      <c r="BD189" s="445"/>
      <c r="BE189" s="447"/>
      <c r="BF189" s="1154"/>
      <c r="BG189" s="1155"/>
      <c r="BH189" s="1156"/>
      <c r="BI189" s="1157"/>
      <c r="BJ189" s="1158"/>
      <c r="BK189" s="1159"/>
      <c r="BL189" s="1159"/>
      <c r="BM189" s="1159"/>
      <c r="BN189" s="1160"/>
    </row>
    <row r="190" spans="2:66" ht="20.25" customHeight="1" x14ac:dyDescent="0.15">
      <c r="B190" s="1197"/>
      <c r="C190" s="1198"/>
      <c r="D190" s="1199"/>
      <c r="E190" s="1174"/>
      <c r="F190" s="1175"/>
      <c r="G190" s="1200"/>
      <c r="H190" s="1201"/>
      <c r="I190" s="454"/>
      <c r="J190" s="455">
        <f>G189</f>
        <v>0</v>
      </c>
      <c r="K190" s="454"/>
      <c r="L190" s="455">
        <f>M189</f>
        <v>0</v>
      </c>
      <c r="M190" s="1202"/>
      <c r="N190" s="1203"/>
      <c r="O190" s="1204"/>
      <c r="P190" s="1205"/>
      <c r="Q190" s="1205"/>
      <c r="R190" s="1201"/>
      <c r="S190" s="1148"/>
      <c r="T190" s="1149"/>
      <c r="U190" s="1149"/>
      <c r="V190" s="1149"/>
      <c r="W190" s="1150"/>
      <c r="X190" s="448" t="s">
        <v>976</v>
      </c>
      <c r="Y190" s="449"/>
      <c r="Z190" s="450"/>
      <c r="AA190" s="436" t="str">
        <f>IF(AA189="","",VLOOKUP(AA189,勤務形態一覧表_シフト記号表!$C$6:$L$47,10,FALSE))</f>
        <v/>
      </c>
      <c r="AB190" s="437" t="str">
        <f>IF(AB189="","",VLOOKUP(AB189,勤務形態一覧表_シフト記号表!$C$6:$L$47,10,FALSE))</f>
        <v/>
      </c>
      <c r="AC190" s="437" t="str">
        <f>IF(AC189="","",VLOOKUP(AC189,勤務形態一覧表_シフト記号表!$C$6:$L$47,10,FALSE))</f>
        <v/>
      </c>
      <c r="AD190" s="437" t="str">
        <f>IF(AD189="","",VLOOKUP(AD189,勤務形態一覧表_シフト記号表!$C$6:$L$47,10,FALSE))</f>
        <v/>
      </c>
      <c r="AE190" s="437" t="str">
        <f>IF(AE189="","",VLOOKUP(AE189,勤務形態一覧表_シフト記号表!$C$6:$L$47,10,FALSE))</f>
        <v/>
      </c>
      <c r="AF190" s="437" t="str">
        <f>IF(AF189="","",VLOOKUP(AF189,勤務形態一覧表_シフト記号表!$C$6:$L$47,10,FALSE))</f>
        <v/>
      </c>
      <c r="AG190" s="438" t="str">
        <f>IF(AG189="","",VLOOKUP(AG189,勤務形態一覧表_シフト記号表!$C$6:$L$47,10,FALSE))</f>
        <v/>
      </c>
      <c r="AH190" s="436" t="str">
        <f>IF(AH189="","",VLOOKUP(AH189,勤務形態一覧表_シフト記号表!$C$6:$L$47,10,FALSE))</f>
        <v/>
      </c>
      <c r="AI190" s="437" t="str">
        <f>IF(AI189="","",VLOOKUP(AI189,勤務形態一覧表_シフト記号表!$C$6:$L$47,10,FALSE))</f>
        <v/>
      </c>
      <c r="AJ190" s="437" t="str">
        <f>IF(AJ189="","",VLOOKUP(AJ189,勤務形態一覧表_シフト記号表!$C$6:$L$47,10,FALSE))</f>
        <v/>
      </c>
      <c r="AK190" s="437" t="str">
        <f>IF(AK189="","",VLOOKUP(AK189,勤務形態一覧表_シフト記号表!$C$6:$L$47,10,FALSE))</f>
        <v/>
      </c>
      <c r="AL190" s="437" t="str">
        <f>IF(AL189="","",VLOOKUP(AL189,勤務形態一覧表_シフト記号表!$C$6:$L$47,10,FALSE))</f>
        <v/>
      </c>
      <c r="AM190" s="437" t="str">
        <f>IF(AM189="","",VLOOKUP(AM189,勤務形態一覧表_シフト記号表!$C$6:$L$47,10,FALSE))</f>
        <v/>
      </c>
      <c r="AN190" s="438" t="str">
        <f>IF(AN189="","",VLOOKUP(AN189,勤務形態一覧表_シフト記号表!$C$6:$L$47,10,FALSE))</f>
        <v/>
      </c>
      <c r="AO190" s="436" t="str">
        <f>IF(AO189="","",VLOOKUP(AO189,勤務形態一覧表_シフト記号表!$C$6:$L$47,10,FALSE))</f>
        <v/>
      </c>
      <c r="AP190" s="437" t="str">
        <f>IF(AP189="","",VLOOKUP(AP189,勤務形態一覧表_シフト記号表!$C$6:$L$47,10,FALSE))</f>
        <v/>
      </c>
      <c r="AQ190" s="437" t="str">
        <f>IF(AQ189="","",VLOOKUP(AQ189,勤務形態一覧表_シフト記号表!$C$6:$L$47,10,FALSE))</f>
        <v/>
      </c>
      <c r="AR190" s="437" t="str">
        <f>IF(AR189="","",VLOOKUP(AR189,勤務形態一覧表_シフト記号表!$C$6:$L$47,10,FALSE))</f>
        <v/>
      </c>
      <c r="AS190" s="437" t="str">
        <f>IF(AS189="","",VLOOKUP(AS189,勤務形態一覧表_シフト記号表!$C$6:$L$47,10,FALSE))</f>
        <v/>
      </c>
      <c r="AT190" s="437" t="str">
        <f>IF(AT189="","",VLOOKUP(AT189,勤務形態一覧表_シフト記号表!$C$6:$L$47,10,FALSE))</f>
        <v/>
      </c>
      <c r="AU190" s="438" t="str">
        <f>IF(AU189="","",VLOOKUP(AU189,勤務形態一覧表_シフト記号表!$C$6:$L$47,10,FALSE))</f>
        <v/>
      </c>
      <c r="AV190" s="436" t="str">
        <f>IF(AV189="","",VLOOKUP(AV189,勤務形態一覧表_シフト記号表!$C$6:$L$47,10,FALSE))</f>
        <v/>
      </c>
      <c r="AW190" s="437" t="str">
        <f>IF(AW189="","",VLOOKUP(AW189,勤務形態一覧表_シフト記号表!$C$6:$L$47,10,FALSE))</f>
        <v/>
      </c>
      <c r="AX190" s="437" t="str">
        <f>IF(AX189="","",VLOOKUP(AX189,勤務形態一覧表_シフト記号表!$C$6:$L$47,10,FALSE))</f>
        <v/>
      </c>
      <c r="AY190" s="437" t="str">
        <f>IF(AY189="","",VLOOKUP(AY189,勤務形態一覧表_シフト記号表!$C$6:$L$47,10,FALSE))</f>
        <v/>
      </c>
      <c r="AZ190" s="437" t="str">
        <f>IF(AZ189="","",VLOOKUP(AZ189,勤務形態一覧表_シフト記号表!$C$6:$L$47,10,FALSE))</f>
        <v/>
      </c>
      <c r="BA190" s="437" t="str">
        <f>IF(BA189="","",VLOOKUP(BA189,勤務形態一覧表_シフト記号表!$C$6:$L$47,10,FALSE))</f>
        <v/>
      </c>
      <c r="BB190" s="438" t="str">
        <f>IF(BB189="","",VLOOKUP(BB189,勤務形態一覧表_シフト記号表!$C$6:$L$47,10,FALSE))</f>
        <v/>
      </c>
      <c r="BC190" s="436" t="str">
        <f>IF(BC189="","",VLOOKUP(BC189,勤務形態一覧表_シフト記号表!$C$6:$L$47,10,FALSE))</f>
        <v/>
      </c>
      <c r="BD190" s="437" t="str">
        <f>IF(BD189="","",VLOOKUP(BD189,勤務形態一覧表_シフト記号表!$C$6:$L$47,10,FALSE))</f>
        <v/>
      </c>
      <c r="BE190" s="437" t="str">
        <f>IF(BE189="","",VLOOKUP(BE189,勤務形態一覧表_シフト記号表!$C$6:$L$47,10,FALSE))</f>
        <v/>
      </c>
      <c r="BF190" s="1194">
        <f>IF($BI$3="４週",SUM(AA190:BB190),IF($BI$3="暦月",SUM(AA190:BE190),""))</f>
        <v>0</v>
      </c>
      <c r="BG190" s="1195"/>
      <c r="BH190" s="1196">
        <f>IF($BI$3="４週",BF190/4,IF($BI$3="暦月",(BF190/($BI$8/7)),""))</f>
        <v>0</v>
      </c>
      <c r="BI190" s="1195"/>
      <c r="BJ190" s="1191"/>
      <c r="BK190" s="1192"/>
      <c r="BL190" s="1192"/>
      <c r="BM190" s="1192"/>
      <c r="BN190" s="1193"/>
    </row>
    <row r="191" spans="2:66" ht="20.25" customHeight="1" x14ac:dyDescent="0.15">
      <c r="B191" s="1169">
        <f>B189+1</f>
        <v>88</v>
      </c>
      <c r="C191" s="1171"/>
      <c r="D191" s="1173"/>
      <c r="E191" s="1174"/>
      <c r="F191" s="1175"/>
      <c r="G191" s="1179"/>
      <c r="H191" s="1180"/>
      <c r="I191" s="431"/>
      <c r="J191" s="432"/>
      <c r="K191" s="431"/>
      <c r="L191" s="432"/>
      <c r="M191" s="1183"/>
      <c r="N191" s="1184"/>
      <c r="O191" s="1187"/>
      <c r="P191" s="1188"/>
      <c r="Q191" s="1188"/>
      <c r="R191" s="1180"/>
      <c r="S191" s="1148"/>
      <c r="T191" s="1149"/>
      <c r="U191" s="1149"/>
      <c r="V191" s="1149"/>
      <c r="W191" s="1150"/>
      <c r="X191" s="451" t="s">
        <v>975</v>
      </c>
      <c r="Y191" s="452"/>
      <c r="Z191" s="453"/>
      <c r="AA191" s="444"/>
      <c r="AB191" s="445"/>
      <c r="AC191" s="445"/>
      <c r="AD191" s="445"/>
      <c r="AE191" s="445"/>
      <c r="AF191" s="445"/>
      <c r="AG191" s="446"/>
      <c r="AH191" s="444"/>
      <c r="AI191" s="445"/>
      <c r="AJ191" s="445"/>
      <c r="AK191" s="445"/>
      <c r="AL191" s="445"/>
      <c r="AM191" s="445"/>
      <c r="AN191" s="446"/>
      <c r="AO191" s="444"/>
      <c r="AP191" s="445"/>
      <c r="AQ191" s="445"/>
      <c r="AR191" s="445"/>
      <c r="AS191" s="445"/>
      <c r="AT191" s="445"/>
      <c r="AU191" s="446"/>
      <c r="AV191" s="444"/>
      <c r="AW191" s="445"/>
      <c r="AX191" s="445"/>
      <c r="AY191" s="445"/>
      <c r="AZ191" s="445"/>
      <c r="BA191" s="445"/>
      <c r="BB191" s="446"/>
      <c r="BC191" s="444"/>
      <c r="BD191" s="445"/>
      <c r="BE191" s="447"/>
      <c r="BF191" s="1154"/>
      <c r="BG191" s="1155"/>
      <c r="BH191" s="1156"/>
      <c r="BI191" s="1157"/>
      <c r="BJ191" s="1158"/>
      <c r="BK191" s="1159"/>
      <c r="BL191" s="1159"/>
      <c r="BM191" s="1159"/>
      <c r="BN191" s="1160"/>
    </row>
    <row r="192" spans="2:66" ht="20.25" customHeight="1" x14ac:dyDescent="0.15">
      <c r="B192" s="1197"/>
      <c r="C192" s="1198"/>
      <c r="D192" s="1199"/>
      <c r="E192" s="1174"/>
      <c r="F192" s="1175"/>
      <c r="G192" s="1200"/>
      <c r="H192" s="1201"/>
      <c r="I192" s="454"/>
      <c r="J192" s="455">
        <f>G191</f>
        <v>0</v>
      </c>
      <c r="K192" s="454"/>
      <c r="L192" s="455">
        <f>M191</f>
        <v>0</v>
      </c>
      <c r="M192" s="1202"/>
      <c r="N192" s="1203"/>
      <c r="O192" s="1204"/>
      <c r="P192" s="1205"/>
      <c r="Q192" s="1205"/>
      <c r="R192" s="1201"/>
      <c r="S192" s="1148"/>
      <c r="T192" s="1149"/>
      <c r="U192" s="1149"/>
      <c r="V192" s="1149"/>
      <c r="W192" s="1150"/>
      <c r="X192" s="448" t="s">
        <v>976</v>
      </c>
      <c r="Y192" s="449"/>
      <c r="Z192" s="450"/>
      <c r="AA192" s="436" t="str">
        <f>IF(AA191="","",VLOOKUP(AA191,勤務形態一覧表_シフト記号表!$C$6:$L$47,10,FALSE))</f>
        <v/>
      </c>
      <c r="AB192" s="437" t="str">
        <f>IF(AB191="","",VLOOKUP(AB191,勤務形態一覧表_シフト記号表!$C$6:$L$47,10,FALSE))</f>
        <v/>
      </c>
      <c r="AC192" s="437" t="str">
        <f>IF(AC191="","",VLOOKUP(AC191,勤務形態一覧表_シフト記号表!$C$6:$L$47,10,FALSE))</f>
        <v/>
      </c>
      <c r="AD192" s="437" t="str">
        <f>IF(AD191="","",VLOOKUP(AD191,勤務形態一覧表_シフト記号表!$C$6:$L$47,10,FALSE))</f>
        <v/>
      </c>
      <c r="AE192" s="437" t="str">
        <f>IF(AE191="","",VLOOKUP(AE191,勤務形態一覧表_シフト記号表!$C$6:$L$47,10,FALSE))</f>
        <v/>
      </c>
      <c r="AF192" s="437" t="str">
        <f>IF(AF191="","",VLOOKUP(AF191,勤務形態一覧表_シフト記号表!$C$6:$L$47,10,FALSE))</f>
        <v/>
      </c>
      <c r="AG192" s="438" t="str">
        <f>IF(AG191="","",VLOOKUP(AG191,勤務形態一覧表_シフト記号表!$C$6:$L$47,10,FALSE))</f>
        <v/>
      </c>
      <c r="AH192" s="436" t="str">
        <f>IF(AH191="","",VLOOKUP(AH191,勤務形態一覧表_シフト記号表!$C$6:$L$47,10,FALSE))</f>
        <v/>
      </c>
      <c r="AI192" s="437" t="str">
        <f>IF(AI191="","",VLOOKUP(AI191,勤務形態一覧表_シフト記号表!$C$6:$L$47,10,FALSE))</f>
        <v/>
      </c>
      <c r="AJ192" s="437" t="str">
        <f>IF(AJ191="","",VLOOKUP(AJ191,勤務形態一覧表_シフト記号表!$C$6:$L$47,10,FALSE))</f>
        <v/>
      </c>
      <c r="AK192" s="437" t="str">
        <f>IF(AK191="","",VLOOKUP(AK191,勤務形態一覧表_シフト記号表!$C$6:$L$47,10,FALSE))</f>
        <v/>
      </c>
      <c r="AL192" s="437" t="str">
        <f>IF(AL191="","",VLOOKUP(AL191,勤務形態一覧表_シフト記号表!$C$6:$L$47,10,FALSE))</f>
        <v/>
      </c>
      <c r="AM192" s="437" t="str">
        <f>IF(AM191="","",VLOOKUP(AM191,勤務形態一覧表_シフト記号表!$C$6:$L$47,10,FALSE))</f>
        <v/>
      </c>
      <c r="AN192" s="438" t="str">
        <f>IF(AN191="","",VLOOKUP(AN191,勤務形態一覧表_シフト記号表!$C$6:$L$47,10,FALSE))</f>
        <v/>
      </c>
      <c r="AO192" s="436" t="str">
        <f>IF(AO191="","",VLOOKUP(AO191,勤務形態一覧表_シフト記号表!$C$6:$L$47,10,FALSE))</f>
        <v/>
      </c>
      <c r="AP192" s="437" t="str">
        <f>IF(AP191="","",VLOOKUP(AP191,勤務形態一覧表_シフト記号表!$C$6:$L$47,10,FALSE))</f>
        <v/>
      </c>
      <c r="AQ192" s="437" t="str">
        <f>IF(AQ191="","",VLOOKUP(AQ191,勤務形態一覧表_シフト記号表!$C$6:$L$47,10,FALSE))</f>
        <v/>
      </c>
      <c r="AR192" s="437" t="str">
        <f>IF(AR191="","",VLOOKUP(AR191,勤務形態一覧表_シフト記号表!$C$6:$L$47,10,FALSE))</f>
        <v/>
      </c>
      <c r="AS192" s="437" t="str">
        <f>IF(AS191="","",VLOOKUP(AS191,勤務形態一覧表_シフト記号表!$C$6:$L$47,10,FALSE))</f>
        <v/>
      </c>
      <c r="AT192" s="437" t="str">
        <f>IF(AT191="","",VLOOKUP(AT191,勤務形態一覧表_シフト記号表!$C$6:$L$47,10,FALSE))</f>
        <v/>
      </c>
      <c r="AU192" s="438" t="str">
        <f>IF(AU191="","",VLOOKUP(AU191,勤務形態一覧表_シフト記号表!$C$6:$L$47,10,FALSE))</f>
        <v/>
      </c>
      <c r="AV192" s="436" t="str">
        <f>IF(AV191="","",VLOOKUP(AV191,勤務形態一覧表_シフト記号表!$C$6:$L$47,10,FALSE))</f>
        <v/>
      </c>
      <c r="AW192" s="437" t="str">
        <f>IF(AW191="","",VLOOKUP(AW191,勤務形態一覧表_シフト記号表!$C$6:$L$47,10,FALSE))</f>
        <v/>
      </c>
      <c r="AX192" s="437" t="str">
        <f>IF(AX191="","",VLOOKUP(AX191,勤務形態一覧表_シフト記号表!$C$6:$L$47,10,FALSE))</f>
        <v/>
      </c>
      <c r="AY192" s="437" t="str">
        <f>IF(AY191="","",VLOOKUP(AY191,勤務形態一覧表_シフト記号表!$C$6:$L$47,10,FALSE))</f>
        <v/>
      </c>
      <c r="AZ192" s="437" t="str">
        <f>IF(AZ191="","",VLOOKUP(AZ191,勤務形態一覧表_シフト記号表!$C$6:$L$47,10,FALSE))</f>
        <v/>
      </c>
      <c r="BA192" s="437" t="str">
        <f>IF(BA191="","",VLOOKUP(BA191,勤務形態一覧表_シフト記号表!$C$6:$L$47,10,FALSE))</f>
        <v/>
      </c>
      <c r="BB192" s="438" t="str">
        <f>IF(BB191="","",VLOOKUP(BB191,勤務形態一覧表_シフト記号表!$C$6:$L$47,10,FALSE))</f>
        <v/>
      </c>
      <c r="BC192" s="436" t="str">
        <f>IF(BC191="","",VLOOKUP(BC191,勤務形態一覧表_シフト記号表!$C$6:$L$47,10,FALSE))</f>
        <v/>
      </c>
      <c r="BD192" s="437" t="str">
        <f>IF(BD191="","",VLOOKUP(BD191,勤務形態一覧表_シフト記号表!$C$6:$L$47,10,FALSE))</f>
        <v/>
      </c>
      <c r="BE192" s="437" t="str">
        <f>IF(BE191="","",VLOOKUP(BE191,勤務形態一覧表_シフト記号表!$C$6:$L$47,10,FALSE))</f>
        <v/>
      </c>
      <c r="BF192" s="1194">
        <f>IF($BI$3="４週",SUM(AA192:BB192),IF($BI$3="暦月",SUM(AA192:BE192),""))</f>
        <v>0</v>
      </c>
      <c r="BG192" s="1195"/>
      <c r="BH192" s="1196">
        <f>IF($BI$3="４週",BF192/4,IF($BI$3="暦月",(BF192/($BI$8/7)),""))</f>
        <v>0</v>
      </c>
      <c r="BI192" s="1195"/>
      <c r="BJ192" s="1191"/>
      <c r="BK192" s="1192"/>
      <c r="BL192" s="1192"/>
      <c r="BM192" s="1192"/>
      <c r="BN192" s="1193"/>
    </row>
    <row r="193" spans="2:66" ht="20.25" customHeight="1" x14ac:dyDescent="0.15">
      <c r="B193" s="1169">
        <f>B191+1</f>
        <v>89</v>
      </c>
      <c r="C193" s="1171"/>
      <c r="D193" s="1173"/>
      <c r="E193" s="1174"/>
      <c r="F193" s="1175"/>
      <c r="G193" s="1179"/>
      <c r="H193" s="1180"/>
      <c r="I193" s="431"/>
      <c r="J193" s="432"/>
      <c r="K193" s="431"/>
      <c r="L193" s="432"/>
      <c r="M193" s="1183"/>
      <c r="N193" s="1184"/>
      <c r="O193" s="1187"/>
      <c r="P193" s="1188"/>
      <c r="Q193" s="1188"/>
      <c r="R193" s="1180"/>
      <c r="S193" s="1148"/>
      <c r="T193" s="1149"/>
      <c r="U193" s="1149"/>
      <c r="V193" s="1149"/>
      <c r="W193" s="1150"/>
      <c r="X193" s="451" t="s">
        <v>975</v>
      </c>
      <c r="Y193" s="452"/>
      <c r="Z193" s="453"/>
      <c r="AA193" s="444"/>
      <c r="AB193" s="445"/>
      <c r="AC193" s="445"/>
      <c r="AD193" s="445"/>
      <c r="AE193" s="445"/>
      <c r="AF193" s="445"/>
      <c r="AG193" s="446"/>
      <c r="AH193" s="444"/>
      <c r="AI193" s="445"/>
      <c r="AJ193" s="445"/>
      <c r="AK193" s="445"/>
      <c r="AL193" s="445"/>
      <c r="AM193" s="445"/>
      <c r="AN193" s="446"/>
      <c r="AO193" s="444"/>
      <c r="AP193" s="445"/>
      <c r="AQ193" s="445"/>
      <c r="AR193" s="445"/>
      <c r="AS193" s="445"/>
      <c r="AT193" s="445"/>
      <c r="AU193" s="446"/>
      <c r="AV193" s="444"/>
      <c r="AW193" s="445"/>
      <c r="AX193" s="445"/>
      <c r="AY193" s="445"/>
      <c r="AZ193" s="445"/>
      <c r="BA193" s="445"/>
      <c r="BB193" s="446"/>
      <c r="BC193" s="444"/>
      <c r="BD193" s="445"/>
      <c r="BE193" s="447"/>
      <c r="BF193" s="1154"/>
      <c r="BG193" s="1155"/>
      <c r="BH193" s="1156"/>
      <c r="BI193" s="1157"/>
      <c r="BJ193" s="1158"/>
      <c r="BK193" s="1159"/>
      <c r="BL193" s="1159"/>
      <c r="BM193" s="1159"/>
      <c r="BN193" s="1160"/>
    </row>
    <row r="194" spans="2:66" ht="20.25" customHeight="1" x14ac:dyDescent="0.15">
      <c r="B194" s="1197"/>
      <c r="C194" s="1198"/>
      <c r="D194" s="1199"/>
      <c r="E194" s="1174"/>
      <c r="F194" s="1175"/>
      <c r="G194" s="1200"/>
      <c r="H194" s="1201"/>
      <c r="I194" s="454"/>
      <c r="J194" s="455">
        <f>G193</f>
        <v>0</v>
      </c>
      <c r="K194" s="454"/>
      <c r="L194" s="455">
        <f>M193</f>
        <v>0</v>
      </c>
      <c r="M194" s="1202"/>
      <c r="N194" s="1203"/>
      <c r="O194" s="1204"/>
      <c r="P194" s="1205"/>
      <c r="Q194" s="1205"/>
      <c r="R194" s="1201"/>
      <c r="S194" s="1148"/>
      <c r="T194" s="1149"/>
      <c r="U194" s="1149"/>
      <c r="V194" s="1149"/>
      <c r="W194" s="1150"/>
      <c r="X194" s="448" t="s">
        <v>976</v>
      </c>
      <c r="Y194" s="449"/>
      <c r="Z194" s="450"/>
      <c r="AA194" s="436" t="str">
        <f>IF(AA193="","",VLOOKUP(AA193,勤務形態一覧表_シフト記号表!$C$6:$L$47,10,FALSE))</f>
        <v/>
      </c>
      <c r="AB194" s="437" t="str">
        <f>IF(AB193="","",VLOOKUP(AB193,勤務形態一覧表_シフト記号表!$C$6:$L$47,10,FALSE))</f>
        <v/>
      </c>
      <c r="AC194" s="437" t="str">
        <f>IF(AC193="","",VLOOKUP(AC193,勤務形態一覧表_シフト記号表!$C$6:$L$47,10,FALSE))</f>
        <v/>
      </c>
      <c r="AD194" s="437" t="str">
        <f>IF(AD193="","",VLOOKUP(AD193,勤務形態一覧表_シフト記号表!$C$6:$L$47,10,FALSE))</f>
        <v/>
      </c>
      <c r="AE194" s="437" t="str">
        <f>IF(AE193="","",VLOOKUP(AE193,勤務形態一覧表_シフト記号表!$C$6:$L$47,10,FALSE))</f>
        <v/>
      </c>
      <c r="AF194" s="437" t="str">
        <f>IF(AF193="","",VLOOKUP(AF193,勤務形態一覧表_シフト記号表!$C$6:$L$47,10,FALSE))</f>
        <v/>
      </c>
      <c r="AG194" s="438" t="str">
        <f>IF(AG193="","",VLOOKUP(AG193,勤務形態一覧表_シフト記号表!$C$6:$L$47,10,FALSE))</f>
        <v/>
      </c>
      <c r="AH194" s="436" t="str">
        <f>IF(AH193="","",VLOOKUP(AH193,勤務形態一覧表_シフト記号表!$C$6:$L$47,10,FALSE))</f>
        <v/>
      </c>
      <c r="AI194" s="437" t="str">
        <f>IF(AI193="","",VLOOKUP(AI193,勤務形態一覧表_シフト記号表!$C$6:$L$47,10,FALSE))</f>
        <v/>
      </c>
      <c r="AJ194" s="437" t="str">
        <f>IF(AJ193="","",VLOOKUP(AJ193,勤務形態一覧表_シフト記号表!$C$6:$L$47,10,FALSE))</f>
        <v/>
      </c>
      <c r="AK194" s="437" t="str">
        <f>IF(AK193="","",VLOOKUP(AK193,勤務形態一覧表_シフト記号表!$C$6:$L$47,10,FALSE))</f>
        <v/>
      </c>
      <c r="AL194" s="437" t="str">
        <f>IF(AL193="","",VLOOKUP(AL193,勤務形態一覧表_シフト記号表!$C$6:$L$47,10,FALSE))</f>
        <v/>
      </c>
      <c r="AM194" s="437" t="str">
        <f>IF(AM193="","",VLOOKUP(AM193,勤務形態一覧表_シフト記号表!$C$6:$L$47,10,FALSE))</f>
        <v/>
      </c>
      <c r="AN194" s="438" t="str">
        <f>IF(AN193="","",VLOOKUP(AN193,勤務形態一覧表_シフト記号表!$C$6:$L$47,10,FALSE))</f>
        <v/>
      </c>
      <c r="AO194" s="436" t="str">
        <f>IF(AO193="","",VLOOKUP(AO193,勤務形態一覧表_シフト記号表!$C$6:$L$47,10,FALSE))</f>
        <v/>
      </c>
      <c r="AP194" s="437" t="str">
        <f>IF(AP193="","",VLOOKUP(AP193,勤務形態一覧表_シフト記号表!$C$6:$L$47,10,FALSE))</f>
        <v/>
      </c>
      <c r="AQ194" s="437" t="str">
        <f>IF(AQ193="","",VLOOKUP(AQ193,勤務形態一覧表_シフト記号表!$C$6:$L$47,10,FALSE))</f>
        <v/>
      </c>
      <c r="AR194" s="437" t="str">
        <f>IF(AR193="","",VLOOKUP(AR193,勤務形態一覧表_シフト記号表!$C$6:$L$47,10,FALSE))</f>
        <v/>
      </c>
      <c r="AS194" s="437" t="str">
        <f>IF(AS193="","",VLOOKUP(AS193,勤務形態一覧表_シフト記号表!$C$6:$L$47,10,FALSE))</f>
        <v/>
      </c>
      <c r="AT194" s="437" t="str">
        <f>IF(AT193="","",VLOOKUP(AT193,勤務形態一覧表_シフト記号表!$C$6:$L$47,10,FALSE))</f>
        <v/>
      </c>
      <c r="AU194" s="438" t="str">
        <f>IF(AU193="","",VLOOKUP(AU193,勤務形態一覧表_シフト記号表!$C$6:$L$47,10,FALSE))</f>
        <v/>
      </c>
      <c r="AV194" s="436" t="str">
        <f>IF(AV193="","",VLOOKUP(AV193,勤務形態一覧表_シフト記号表!$C$6:$L$47,10,FALSE))</f>
        <v/>
      </c>
      <c r="AW194" s="437" t="str">
        <f>IF(AW193="","",VLOOKUP(AW193,勤務形態一覧表_シフト記号表!$C$6:$L$47,10,FALSE))</f>
        <v/>
      </c>
      <c r="AX194" s="437" t="str">
        <f>IF(AX193="","",VLOOKUP(AX193,勤務形態一覧表_シフト記号表!$C$6:$L$47,10,FALSE))</f>
        <v/>
      </c>
      <c r="AY194" s="437" t="str">
        <f>IF(AY193="","",VLOOKUP(AY193,勤務形態一覧表_シフト記号表!$C$6:$L$47,10,FALSE))</f>
        <v/>
      </c>
      <c r="AZ194" s="437" t="str">
        <f>IF(AZ193="","",VLOOKUP(AZ193,勤務形態一覧表_シフト記号表!$C$6:$L$47,10,FALSE))</f>
        <v/>
      </c>
      <c r="BA194" s="437" t="str">
        <f>IF(BA193="","",VLOOKUP(BA193,勤務形態一覧表_シフト記号表!$C$6:$L$47,10,FALSE))</f>
        <v/>
      </c>
      <c r="BB194" s="438" t="str">
        <f>IF(BB193="","",VLOOKUP(BB193,勤務形態一覧表_シフト記号表!$C$6:$L$47,10,FALSE))</f>
        <v/>
      </c>
      <c r="BC194" s="436" t="str">
        <f>IF(BC193="","",VLOOKUP(BC193,勤務形態一覧表_シフト記号表!$C$6:$L$47,10,FALSE))</f>
        <v/>
      </c>
      <c r="BD194" s="437" t="str">
        <f>IF(BD193="","",VLOOKUP(BD193,勤務形態一覧表_シフト記号表!$C$6:$L$47,10,FALSE))</f>
        <v/>
      </c>
      <c r="BE194" s="437" t="str">
        <f>IF(BE193="","",VLOOKUP(BE193,勤務形態一覧表_シフト記号表!$C$6:$L$47,10,FALSE))</f>
        <v/>
      </c>
      <c r="BF194" s="1194">
        <f>IF($BI$3="４週",SUM(AA194:BB194),IF($BI$3="暦月",SUM(AA194:BE194),""))</f>
        <v>0</v>
      </c>
      <c r="BG194" s="1195"/>
      <c r="BH194" s="1196">
        <f>IF($BI$3="４週",BF194/4,IF($BI$3="暦月",(BF194/($BI$8/7)),""))</f>
        <v>0</v>
      </c>
      <c r="BI194" s="1195"/>
      <c r="BJ194" s="1191"/>
      <c r="BK194" s="1192"/>
      <c r="BL194" s="1192"/>
      <c r="BM194" s="1192"/>
      <c r="BN194" s="1193"/>
    </row>
    <row r="195" spans="2:66" ht="20.25" customHeight="1" x14ac:dyDescent="0.15">
      <c r="B195" s="1169">
        <f>B193+1</f>
        <v>90</v>
      </c>
      <c r="C195" s="1171"/>
      <c r="D195" s="1173"/>
      <c r="E195" s="1174"/>
      <c r="F195" s="1175"/>
      <c r="G195" s="1179"/>
      <c r="H195" s="1180"/>
      <c r="I195" s="431"/>
      <c r="J195" s="432"/>
      <c r="K195" s="431"/>
      <c r="L195" s="432"/>
      <c r="M195" s="1183"/>
      <c r="N195" s="1184"/>
      <c r="O195" s="1187"/>
      <c r="P195" s="1188"/>
      <c r="Q195" s="1188"/>
      <c r="R195" s="1180"/>
      <c r="S195" s="1148"/>
      <c r="T195" s="1149"/>
      <c r="U195" s="1149"/>
      <c r="V195" s="1149"/>
      <c r="W195" s="1150"/>
      <c r="X195" s="451" t="s">
        <v>975</v>
      </c>
      <c r="Y195" s="452"/>
      <c r="Z195" s="453"/>
      <c r="AA195" s="444"/>
      <c r="AB195" s="445"/>
      <c r="AC195" s="445"/>
      <c r="AD195" s="445"/>
      <c r="AE195" s="445"/>
      <c r="AF195" s="445"/>
      <c r="AG195" s="446"/>
      <c r="AH195" s="444"/>
      <c r="AI195" s="445"/>
      <c r="AJ195" s="445"/>
      <c r="AK195" s="445"/>
      <c r="AL195" s="445"/>
      <c r="AM195" s="445"/>
      <c r="AN195" s="446"/>
      <c r="AO195" s="444"/>
      <c r="AP195" s="445"/>
      <c r="AQ195" s="445"/>
      <c r="AR195" s="445"/>
      <c r="AS195" s="445"/>
      <c r="AT195" s="445"/>
      <c r="AU195" s="446"/>
      <c r="AV195" s="444"/>
      <c r="AW195" s="445"/>
      <c r="AX195" s="445"/>
      <c r="AY195" s="445"/>
      <c r="AZ195" s="445"/>
      <c r="BA195" s="445"/>
      <c r="BB195" s="446"/>
      <c r="BC195" s="444"/>
      <c r="BD195" s="445"/>
      <c r="BE195" s="447"/>
      <c r="BF195" s="1154"/>
      <c r="BG195" s="1155"/>
      <c r="BH195" s="1156"/>
      <c r="BI195" s="1157"/>
      <c r="BJ195" s="1158"/>
      <c r="BK195" s="1159"/>
      <c r="BL195" s="1159"/>
      <c r="BM195" s="1159"/>
      <c r="BN195" s="1160"/>
    </row>
    <row r="196" spans="2:66" ht="20.25" customHeight="1" x14ac:dyDescent="0.15">
      <c r="B196" s="1197"/>
      <c r="C196" s="1198"/>
      <c r="D196" s="1199"/>
      <c r="E196" s="1174"/>
      <c r="F196" s="1175"/>
      <c r="G196" s="1200"/>
      <c r="H196" s="1201"/>
      <c r="I196" s="454"/>
      <c r="J196" s="455">
        <f>G195</f>
        <v>0</v>
      </c>
      <c r="K196" s="454"/>
      <c r="L196" s="455">
        <f>M195</f>
        <v>0</v>
      </c>
      <c r="M196" s="1202"/>
      <c r="N196" s="1203"/>
      <c r="O196" s="1204"/>
      <c r="P196" s="1205"/>
      <c r="Q196" s="1205"/>
      <c r="R196" s="1201"/>
      <c r="S196" s="1148"/>
      <c r="T196" s="1149"/>
      <c r="U196" s="1149"/>
      <c r="V196" s="1149"/>
      <c r="W196" s="1150"/>
      <c r="X196" s="448" t="s">
        <v>976</v>
      </c>
      <c r="Y196" s="449"/>
      <c r="Z196" s="450"/>
      <c r="AA196" s="436" t="str">
        <f>IF(AA195="","",VLOOKUP(AA195,勤務形態一覧表_シフト記号表!$C$6:$L$47,10,FALSE))</f>
        <v/>
      </c>
      <c r="AB196" s="437" t="str">
        <f>IF(AB195="","",VLOOKUP(AB195,勤務形態一覧表_シフト記号表!$C$6:$L$47,10,FALSE))</f>
        <v/>
      </c>
      <c r="AC196" s="437" t="str">
        <f>IF(AC195="","",VLOOKUP(AC195,勤務形態一覧表_シフト記号表!$C$6:$L$47,10,FALSE))</f>
        <v/>
      </c>
      <c r="AD196" s="437" t="str">
        <f>IF(AD195="","",VLOOKUP(AD195,勤務形態一覧表_シフト記号表!$C$6:$L$47,10,FALSE))</f>
        <v/>
      </c>
      <c r="AE196" s="437" t="str">
        <f>IF(AE195="","",VLOOKUP(AE195,勤務形態一覧表_シフト記号表!$C$6:$L$47,10,FALSE))</f>
        <v/>
      </c>
      <c r="AF196" s="437" t="str">
        <f>IF(AF195="","",VLOOKUP(AF195,勤務形態一覧表_シフト記号表!$C$6:$L$47,10,FALSE))</f>
        <v/>
      </c>
      <c r="AG196" s="438" t="str">
        <f>IF(AG195="","",VLOOKUP(AG195,勤務形態一覧表_シフト記号表!$C$6:$L$47,10,FALSE))</f>
        <v/>
      </c>
      <c r="AH196" s="436" t="str">
        <f>IF(AH195="","",VLOOKUP(AH195,勤務形態一覧表_シフト記号表!$C$6:$L$47,10,FALSE))</f>
        <v/>
      </c>
      <c r="AI196" s="437" t="str">
        <f>IF(AI195="","",VLOOKUP(AI195,勤務形態一覧表_シフト記号表!$C$6:$L$47,10,FALSE))</f>
        <v/>
      </c>
      <c r="AJ196" s="437" t="str">
        <f>IF(AJ195="","",VLOOKUP(AJ195,勤務形態一覧表_シフト記号表!$C$6:$L$47,10,FALSE))</f>
        <v/>
      </c>
      <c r="AK196" s="437" t="str">
        <f>IF(AK195="","",VLOOKUP(AK195,勤務形態一覧表_シフト記号表!$C$6:$L$47,10,FALSE))</f>
        <v/>
      </c>
      <c r="AL196" s="437" t="str">
        <f>IF(AL195="","",VLOOKUP(AL195,勤務形態一覧表_シフト記号表!$C$6:$L$47,10,FALSE))</f>
        <v/>
      </c>
      <c r="AM196" s="437" t="str">
        <f>IF(AM195="","",VLOOKUP(AM195,勤務形態一覧表_シフト記号表!$C$6:$L$47,10,FALSE))</f>
        <v/>
      </c>
      <c r="AN196" s="438" t="str">
        <f>IF(AN195="","",VLOOKUP(AN195,勤務形態一覧表_シフト記号表!$C$6:$L$47,10,FALSE))</f>
        <v/>
      </c>
      <c r="AO196" s="436" t="str">
        <f>IF(AO195="","",VLOOKUP(AO195,勤務形態一覧表_シフト記号表!$C$6:$L$47,10,FALSE))</f>
        <v/>
      </c>
      <c r="AP196" s="437" t="str">
        <f>IF(AP195="","",VLOOKUP(AP195,勤務形態一覧表_シフト記号表!$C$6:$L$47,10,FALSE))</f>
        <v/>
      </c>
      <c r="AQ196" s="437" t="str">
        <f>IF(AQ195="","",VLOOKUP(AQ195,勤務形態一覧表_シフト記号表!$C$6:$L$47,10,FALSE))</f>
        <v/>
      </c>
      <c r="AR196" s="437" t="str">
        <f>IF(AR195="","",VLOOKUP(AR195,勤務形態一覧表_シフト記号表!$C$6:$L$47,10,FALSE))</f>
        <v/>
      </c>
      <c r="AS196" s="437" t="str">
        <f>IF(AS195="","",VLOOKUP(AS195,勤務形態一覧表_シフト記号表!$C$6:$L$47,10,FALSE))</f>
        <v/>
      </c>
      <c r="AT196" s="437" t="str">
        <f>IF(AT195="","",VLOOKUP(AT195,勤務形態一覧表_シフト記号表!$C$6:$L$47,10,FALSE))</f>
        <v/>
      </c>
      <c r="AU196" s="438" t="str">
        <f>IF(AU195="","",VLOOKUP(AU195,勤務形態一覧表_シフト記号表!$C$6:$L$47,10,FALSE))</f>
        <v/>
      </c>
      <c r="AV196" s="436" t="str">
        <f>IF(AV195="","",VLOOKUP(AV195,勤務形態一覧表_シフト記号表!$C$6:$L$47,10,FALSE))</f>
        <v/>
      </c>
      <c r="AW196" s="437" t="str">
        <f>IF(AW195="","",VLOOKUP(AW195,勤務形態一覧表_シフト記号表!$C$6:$L$47,10,FALSE))</f>
        <v/>
      </c>
      <c r="AX196" s="437" t="str">
        <f>IF(AX195="","",VLOOKUP(AX195,勤務形態一覧表_シフト記号表!$C$6:$L$47,10,FALSE))</f>
        <v/>
      </c>
      <c r="AY196" s="437" t="str">
        <f>IF(AY195="","",VLOOKUP(AY195,勤務形態一覧表_シフト記号表!$C$6:$L$47,10,FALSE))</f>
        <v/>
      </c>
      <c r="AZ196" s="437" t="str">
        <f>IF(AZ195="","",VLOOKUP(AZ195,勤務形態一覧表_シフト記号表!$C$6:$L$47,10,FALSE))</f>
        <v/>
      </c>
      <c r="BA196" s="437" t="str">
        <f>IF(BA195="","",VLOOKUP(BA195,勤務形態一覧表_シフト記号表!$C$6:$L$47,10,FALSE))</f>
        <v/>
      </c>
      <c r="BB196" s="438" t="str">
        <f>IF(BB195="","",VLOOKUP(BB195,勤務形態一覧表_シフト記号表!$C$6:$L$47,10,FALSE))</f>
        <v/>
      </c>
      <c r="BC196" s="436" t="str">
        <f>IF(BC195="","",VLOOKUP(BC195,勤務形態一覧表_シフト記号表!$C$6:$L$47,10,FALSE))</f>
        <v/>
      </c>
      <c r="BD196" s="437" t="str">
        <f>IF(BD195="","",VLOOKUP(BD195,勤務形態一覧表_シフト記号表!$C$6:$L$47,10,FALSE))</f>
        <v/>
      </c>
      <c r="BE196" s="437" t="str">
        <f>IF(BE195="","",VLOOKUP(BE195,勤務形態一覧表_シフト記号表!$C$6:$L$47,10,FALSE))</f>
        <v/>
      </c>
      <c r="BF196" s="1194">
        <f>IF($BI$3="４週",SUM(AA196:BB196),IF($BI$3="暦月",SUM(AA196:BE196),""))</f>
        <v>0</v>
      </c>
      <c r="BG196" s="1195"/>
      <c r="BH196" s="1196">
        <f>IF($BI$3="４週",BF196/4,IF($BI$3="暦月",(BF196/($BI$8/7)),""))</f>
        <v>0</v>
      </c>
      <c r="BI196" s="1195"/>
      <c r="BJ196" s="1191"/>
      <c r="BK196" s="1192"/>
      <c r="BL196" s="1192"/>
      <c r="BM196" s="1192"/>
      <c r="BN196" s="1193"/>
    </row>
    <row r="197" spans="2:66" ht="20.25" customHeight="1" x14ac:dyDescent="0.15">
      <c r="B197" s="1169">
        <f>B195+1</f>
        <v>91</v>
      </c>
      <c r="C197" s="1171"/>
      <c r="D197" s="1173"/>
      <c r="E197" s="1174"/>
      <c r="F197" s="1175"/>
      <c r="G197" s="1179"/>
      <c r="H197" s="1180"/>
      <c r="I197" s="431"/>
      <c r="J197" s="432"/>
      <c r="K197" s="431"/>
      <c r="L197" s="432"/>
      <c r="M197" s="1183"/>
      <c r="N197" s="1184"/>
      <c r="O197" s="1187"/>
      <c r="P197" s="1188"/>
      <c r="Q197" s="1188"/>
      <c r="R197" s="1180"/>
      <c r="S197" s="1148"/>
      <c r="T197" s="1149"/>
      <c r="U197" s="1149"/>
      <c r="V197" s="1149"/>
      <c r="W197" s="1150"/>
      <c r="X197" s="451" t="s">
        <v>975</v>
      </c>
      <c r="Y197" s="452"/>
      <c r="Z197" s="453"/>
      <c r="AA197" s="444"/>
      <c r="AB197" s="445"/>
      <c r="AC197" s="445"/>
      <c r="AD197" s="445"/>
      <c r="AE197" s="445"/>
      <c r="AF197" s="445"/>
      <c r="AG197" s="446"/>
      <c r="AH197" s="444"/>
      <c r="AI197" s="445"/>
      <c r="AJ197" s="445"/>
      <c r="AK197" s="445"/>
      <c r="AL197" s="445"/>
      <c r="AM197" s="445"/>
      <c r="AN197" s="446"/>
      <c r="AO197" s="444"/>
      <c r="AP197" s="445"/>
      <c r="AQ197" s="445"/>
      <c r="AR197" s="445"/>
      <c r="AS197" s="445"/>
      <c r="AT197" s="445"/>
      <c r="AU197" s="446"/>
      <c r="AV197" s="444"/>
      <c r="AW197" s="445"/>
      <c r="AX197" s="445"/>
      <c r="AY197" s="445"/>
      <c r="AZ197" s="445"/>
      <c r="BA197" s="445"/>
      <c r="BB197" s="446"/>
      <c r="BC197" s="444"/>
      <c r="BD197" s="445"/>
      <c r="BE197" s="447"/>
      <c r="BF197" s="1154"/>
      <c r="BG197" s="1155"/>
      <c r="BH197" s="1156"/>
      <c r="BI197" s="1157"/>
      <c r="BJ197" s="1158"/>
      <c r="BK197" s="1159"/>
      <c r="BL197" s="1159"/>
      <c r="BM197" s="1159"/>
      <c r="BN197" s="1160"/>
    </row>
    <row r="198" spans="2:66" ht="20.25" customHeight="1" x14ac:dyDescent="0.15">
      <c r="B198" s="1197"/>
      <c r="C198" s="1198"/>
      <c r="D198" s="1199"/>
      <c r="E198" s="1174"/>
      <c r="F198" s="1175"/>
      <c r="G198" s="1200"/>
      <c r="H198" s="1201"/>
      <c r="I198" s="454"/>
      <c r="J198" s="455">
        <f>G197</f>
        <v>0</v>
      </c>
      <c r="K198" s="454"/>
      <c r="L198" s="455">
        <f>M197</f>
        <v>0</v>
      </c>
      <c r="M198" s="1202"/>
      <c r="N198" s="1203"/>
      <c r="O198" s="1204"/>
      <c r="P198" s="1205"/>
      <c r="Q198" s="1205"/>
      <c r="R198" s="1201"/>
      <c r="S198" s="1148"/>
      <c r="T198" s="1149"/>
      <c r="U198" s="1149"/>
      <c r="V198" s="1149"/>
      <c r="W198" s="1150"/>
      <c r="X198" s="448" t="s">
        <v>976</v>
      </c>
      <c r="Y198" s="449"/>
      <c r="Z198" s="450"/>
      <c r="AA198" s="436" t="str">
        <f>IF(AA197="","",VLOOKUP(AA197,勤務形態一覧表_シフト記号表!$C$6:$L$47,10,FALSE))</f>
        <v/>
      </c>
      <c r="AB198" s="437" t="str">
        <f>IF(AB197="","",VLOOKUP(AB197,勤務形態一覧表_シフト記号表!$C$6:$L$47,10,FALSE))</f>
        <v/>
      </c>
      <c r="AC198" s="437" t="str">
        <f>IF(AC197="","",VLOOKUP(AC197,勤務形態一覧表_シフト記号表!$C$6:$L$47,10,FALSE))</f>
        <v/>
      </c>
      <c r="AD198" s="437" t="str">
        <f>IF(AD197="","",VLOOKUP(AD197,勤務形態一覧表_シフト記号表!$C$6:$L$47,10,FALSE))</f>
        <v/>
      </c>
      <c r="AE198" s="437" t="str">
        <f>IF(AE197="","",VLOOKUP(AE197,勤務形態一覧表_シフト記号表!$C$6:$L$47,10,FALSE))</f>
        <v/>
      </c>
      <c r="AF198" s="437" t="str">
        <f>IF(AF197="","",VLOOKUP(AF197,勤務形態一覧表_シフト記号表!$C$6:$L$47,10,FALSE))</f>
        <v/>
      </c>
      <c r="AG198" s="438" t="str">
        <f>IF(AG197="","",VLOOKUP(AG197,勤務形態一覧表_シフト記号表!$C$6:$L$47,10,FALSE))</f>
        <v/>
      </c>
      <c r="AH198" s="436" t="str">
        <f>IF(AH197="","",VLOOKUP(AH197,勤務形態一覧表_シフト記号表!$C$6:$L$47,10,FALSE))</f>
        <v/>
      </c>
      <c r="AI198" s="437" t="str">
        <f>IF(AI197="","",VLOOKUP(AI197,勤務形態一覧表_シフト記号表!$C$6:$L$47,10,FALSE))</f>
        <v/>
      </c>
      <c r="AJ198" s="437" t="str">
        <f>IF(AJ197="","",VLOOKUP(AJ197,勤務形態一覧表_シフト記号表!$C$6:$L$47,10,FALSE))</f>
        <v/>
      </c>
      <c r="AK198" s="437" t="str">
        <f>IF(AK197="","",VLOOKUP(AK197,勤務形態一覧表_シフト記号表!$C$6:$L$47,10,FALSE))</f>
        <v/>
      </c>
      <c r="AL198" s="437" t="str">
        <f>IF(AL197="","",VLOOKUP(AL197,勤務形態一覧表_シフト記号表!$C$6:$L$47,10,FALSE))</f>
        <v/>
      </c>
      <c r="AM198" s="437" t="str">
        <f>IF(AM197="","",VLOOKUP(AM197,勤務形態一覧表_シフト記号表!$C$6:$L$47,10,FALSE))</f>
        <v/>
      </c>
      <c r="AN198" s="438" t="str">
        <f>IF(AN197="","",VLOOKUP(AN197,勤務形態一覧表_シフト記号表!$C$6:$L$47,10,FALSE))</f>
        <v/>
      </c>
      <c r="AO198" s="436" t="str">
        <f>IF(AO197="","",VLOOKUP(AO197,勤務形態一覧表_シフト記号表!$C$6:$L$47,10,FALSE))</f>
        <v/>
      </c>
      <c r="AP198" s="437" t="str">
        <f>IF(AP197="","",VLOOKUP(AP197,勤務形態一覧表_シフト記号表!$C$6:$L$47,10,FALSE))</f>
        <v/>
      </c>
      <c r="AQ198" s="437" t="str">
        <f>IF(AQ197="","",VLOOKUP(AQ197,勤務形態一覧表_シフト記号表!$C$6:$L$47,10,FALSE))</f>
        <v/>
      </c>
      <c r="AR198" s="437" t="str">
        <f>IF(AR197="","",VLOOKUP(AR197,勤務形態一覧表_シフト記号表!$C$6:$L$47,10,FALSE))</f>
        <v/>
      </c>
      <c r="AS198" s="437" t="str">
        <f>IF(AS197="","",VLOOKUP(AS197,勤務形態一覧表_シフト記号表!$C$6:$L$47,10,FALSE))</f>
        <v/>
      </c>
      <c r="AT198" s="437" t="str">
        <f>IF(AT197="","",VLOOKUP(AT197,勤務形態一覧表_シフト記号表!$C$6:$L$47,10,FALSE))</f>
        <v/>
      </c>
      <c r="AU198" s="438" t="str">
        <f>IF(AU197="","",VLOOKUP(AU197,勤務形態一覧表_シフト記号表!$C$6:$L$47,10,FALSE))</f>
        <v/>
      </c>
      <c r="AV198" s="436" t="str">
        <f>IF(AV197="","",VLOOKUP(AV197,勤務形態一覧表_シフト記号表!$C$6:$L$47,10,FALSE))</f>
        <v/>
      </c>
      <c r="AW198" s="437" t="str">
        <f>IF(AW197="","",VLOOKUP(AW197,勤務形態一覧表_シフト記号表!$C$6:$L$47,10,FALSE))</f>
        <v/>
      </c>
      <c r="AX198" s="437" t="str">
        <f>IF(AX197="","",VLOOKUP(AX197,勤務形態一覧表_シフト記号表!$C$6:$L$47,10,FALSE))</f>
        <v/>
      </c>
      <c r="AY198" s="437" t="str">
        <f>IF(AY197="","",VLOOKUP(AY197,勤務形態一覧表_シフト記号表!$C$6:$L$47,10,FALSE))</f>
        <v/>
      </c>
      <c r="AZ198" s="437" t="str">
        <f>IF(AZ197="","",VLOOKUP(AZ197,勤務形態一覧表_シフト記号表!$C$6:$L$47,10,FALSE))</f>
        <v/>
      </c>
      <c r="BA198" s="437" t="str">
        <f>IF(BA197="","",VLOOKUP(BA197,勤務形態一覧表_シフト記号表!$C$6:$L$47,10,FALSE))</f>
        <v/>
      </c>
      <c r="BB198" s="438" t="str">
        <f>IF(BB197="","",VLOOKUP(BB197,勤務形態一覧表_シフト記号表!$C$6:$L$47,10,FALSE))</f>
        <v/>
      </c>
      <c r="BC198" s="436" t="str">
        <f>IF(BC197="","",VLOOKUP(BC197,勤務形態一覧表_シフト記号表!$C$6:$L$47,10,FALSE))</f>
        <v/>
      </c>
      <c r="BD198" s="437" t="str">
        <f>IF(BD197="","",VLOOKUP(BD197,勤務形態一覧表_シフト記号表!$C$6:$L$47,10,FALSE))</f>
        <v/>
      </c>
      <c r="BE198" s="437" t="str">
        <f>IF(BE197="","",VLOOKUP(BE197,勤務形態一覧表_シフト記号表!$C$6:$L$47,10,FALSE))</f>
        <v/>
      </c>
      <c r="BF198" s="1194">
        <f>IF($BI$3="４週",SUM(AA198:BB198),IF($BI$3="暦月",SUM(AA198:BE198),""))</f>
        <v>0</v>
      </c>
      <c r="BG198" s="1195"/>
      <c r="BH198" s="1196">
        <f>IF($BI$3="４週",BF198/4,IF($BI$3="暦月",(BF198/($BI$8/7)),""))</f>
        <v>0</v>
      </c>
      <c r="BI198" s="1195"/>
      <c r="BJ198" s="1191"/>
      <c r="BK198" s="1192"/>
      <c r="BL198" s="1192"/>
      <c r="BM198" s="1192"/>
      <c r="BN198" s="1193"/>
    </row>
    <row r="199" spans="2:66" ht="20.25" customHeight="1" x14ac:dyDescent="0.15">
      <c r="B199" s="1169">
        <f>B197+1</f>
        <v>92</v>
      </c>
      <c r="C199" s="1171"/>
      <c r="D199" s="1173"/>
      <c r="E199" s="1174"/>
      <c r="F199" s="1175"/>
      <c r="G199" s="1179"/>
      <c r="H199" s="1180"/>
      <c r="I199" s="431"/>
      <c r="J199" s="432"/>
      <c r="K199" s="431"/>
      <c r="L199" s="432"/>
      <c r="M199" s="1183"/>
      <c r="N199" s="1184"/>
      <c r="O199" s="1187"/>
      <c r="P199" s="1188"/>
      <c r="Q199" s="1188"/>
      <c r="R199" s="1180"/>
      <c r="S199" s="1148"/>
      <c r="T199" s="1149"/>
      <c r="U199" s="1149"/>
      <c r="V199" s="1149"/>
      <c r="W199" s="1150"/>
      <c r="X199" s="451" t="s">
        <v>975</v>
      </c>
      <c r="Y199" s="452"/>
      <c r="Z199" s="453"/>
      <c r="AA199" s="444"/>
      <c r="AB199" s="445"/>
      <c r="AC199" s="445"/>
      <c r="AD199" s="445"/>
      <c r="AE199" s="445"/>
      <c r="AF199" s="445"/>
      <c r="AG199" s="446"/>
      <c r="AH199" s="444"/>
      <c r="AI199" s="445"/>
      <c r="AJ199" s="445"/>
      <c r="AK199" s="445"/>
      <c r="AL199" s="445"/>
      <c r="AM199" s="445"/>
      <c r="AN199" s="446"/>
      <c r="AO199" s="444"/>
      <c r="AP199" s="445"/>
      <c r="AQ199" s="445"/>
      <c r="AR199" s="445"/>
      <c r="AS199" s="445"/>
      <c r="AT199" s="445"/>
      <c r="AU199" s="446"/>
      <c r="AV199" s="444"/>
      <c r="AW199" s="445"/>
      <c r="AX199" s="445"/>
      <c r="AY199" s="445"/>
      <c r="AZ199" s="445"/>
      <c r="BA199" s="445"/>
      <c r="BB199" s="446"/>
      <c r="BC199" s="444"/>
      <c r="BD199" s="445"/>
      <c r="BE199" s="447"/>
      <c r="BF199" s="1154"/>
      <c r="BG199" s="1155"/>
      <c r="BH199" s="1156"/>
      <c r="BI199" s="1157"/>
      <c r="BJ199" s="1158"/>
      <c r="BK199" s="1159"/>
      <c r="BL199" s="1159"/>
      <c r="BM199" s="1159"/>
      <c r="BN199" s="1160"/>
    </row>
    <row r="200" spans="2:66" ht="20.25" customHeight="1" x14ac:dyDescent="0.15">
      <c r="B200" s="1197"/>
      <c r="C200" s="1198"/>
      <c r="D200" s="1199"/>
      <c r="E200" s="1174"/>
      <c r="F200" s="1175"/>
      <c r="G200" s="1200"/>
      <c r="H200" s="1201"/>
      <c r="I200" s="454"/>
      <c r="J200" s="455">
        <f>G199</f>
        <v>0</v>
      </c>
      <c r="K200" s="454"/>
      <c r="L200" s="455">
        <f>M199</f>
        <v>0</v>
      </c>
      <c r="M200" s="1202"/>
      <c r="N200" s="1203"/>
      <c r="O200" s="1204"/>
      <c r="P200" s="1205"/>
      <c r="Q200" s="1205"/>
      <c r="R200" s="1201"/>
      <c r="S200" s="1148"/>
      <c r="T200" s="1149"/>
      <c r="U200" s="1149"/>
      <c r="V200" s="1149"/>
      <c r="W200" s="1150"/>
      <c r="X200" s="448" t="s">
        <v>976</v>
      </c>
      <c r="Y200" s="449"/>
      <c r="Z200" s="450"/>
      <c r="AA200" s="436" t="str">
        <f>IF(AA199="","",VLOOKUP(AA199,勤務形態一覧表_シフト記号表!$C$6:$L$47,10,FALSE))</f>
        <v/>
      </c>
      <c r="AB200" s="437" t="str">
        <f>IF(AB199="","",VLOOKUP(AB199,勤務形態一覧表_シフト記号表!$C$6:$L$47,10,FALSE))</f>
        <v/>
      </c>
      <c r="AC200" s="437" t="str">
        <f>IF(AC199="","",VLOOKUP(AC199,勤務形態一覧表_シフト記号表!$C$6:$L$47,10,FALSE))</f>
        <v/>
      </c>
      <c r="AD200" s="437" t="str">
        <f>IF(AD199="","",VLOOKUP(AD199,勤務形態一覧表_シフト記号表!$C$6:$L$47,10,FALSE))</f>
        <v/>
      </c>
      <c r="AE200" s="437" t="str">
        <f>IF(AE199="","",VLOOKUP(AE199,勤務形態一覧表_シフト記号表!$C$6:$L$47,10,FALSE))</f>
        <v/>
      </c>
      <c r="AF200" s="437" t="str">
        <f>IF(AF199="","",VLOOKUP(AF199,勤務形態一覧表_シフト記号表!$C$6:$L$47,10,FALSE))</f>
        <v/>
      </c>
      <c r="AG200" s="438" t="str">
        <f>IF(AG199="","",VLOOKUP(AG199,勤務形態一覧表_シフト記号表!$C$6:$L$47,10,FALSE))</f>
        <v/>
      </c>
      <c r="AH200" s="436" t="str">
        <f>IF(AH199="","",VLOOKUP(AH199,勤務形態一覧表_シフト記号表!$C$6:$L$47,10,FALSE))</f>
        <v/>
      </c>
      <c r="AI200" s="437" t="str">
        <f>IF(AI199="","",VLOOKUP(AI199,勤務形態一覧表_シフト記号表!$C$6:$L$47,10,FALSE))</f>
        <v/>
      </c>
      <c r="AJ200" s="437" t="str">
        <f>IF(AJ199="","",VLOOKUP(AJ199,勤務形態一覧表_シフト記号表!$C$6:$L$47,10,FALSE))</f>
        <v/>
      </c>
      <c r="AK200" s="437" t="str">
        <f>IF(AK199="","",VLOOKUP(AK199,勤務形態一覧表_シフト記号表!$C$6:$L$47,10,FALSE))</f>
        <v/>
      </c>
      <c r="AL200" s="437" t="str">
        <f>IF(AL199="","",VLOOKUP(AL199,勤務形態一覧表_シフト記号表!$C$6:$L$47,10,FALSE))</f>
        <v/>
      </c>
      <c r="AM200" s="437" t="str">
        <f>IF(AM199="","",VLOOKUP(AM199,勤務形態一覧表_シフト記号表!$C$6:$L$47,10,FALSE))</f>
        <v/>
      </c>
      <c r="AN200" s="438" t="str">
        <f>IF(AN199="","",VLOOKUP(AN199,勤務形態一覧表_シフト記号表!$C$6:$L$47,10,FALSE))</f>
        <v/>
      </c>
      <c r="AO200" s="436" t="str">
        <f>IF(AO199="","",VLOOKUP(AO199,勤務形態一覧表_シフト記号表!$C$6:$L$47,10,FALSE))</f>
        <v/>
      </c>
      <c r="AP200" s="437" t="str">
        <f>IF(AP199="","",VLOOKUP(AP199,勤務形態一覧表_シフト記号表!$C$6:$L$47,10,FALSE))</f>
        <v/>
      </c>
      <c r="AQ200" s="437" t="str">
        <f>IF(AQ199="","",VLOOKUP(AQ199,勤務形態一覧表_シフト記号表!$C$6:$L$47,10,FALSE))</f>
        <v/>
      </c>
      <c r="AR200" s="437" t="str">
        <f>IF(AR199="","",VLOOKUP(AR199,勤務形態一覧表_シフト記号表!$C$6:$L$47,10,FALSE))</f>
        <v/>
      </c>
      <c r="AS200" s="437" t="str">
        <f>IF(AS199="","",VLOOKUP(AS199,勤務形態一覧表_シフト記号表!$C$6:$L$47,10,FALSE))</f>
        <v/>
      </c>
      <c r="AT200" s="437" t="str">
        <f>IF(AT199="","",VLOOKUP(AT199,勤務形態一覧表_シフト記号表!$C$6:$L$47,10,FALSE))</f>
        <v/>
      </c>
      <c r="AU200" s="438" t="str">
        <f>IF(AU199="","",VLOOKUP(AU199,勤務形態一覧表_シフト記号表!$C$6:$L$47,10,FALSE))</f>
        <v/>
      </c>
      <c r="AV200" s="436" t="str">
        <f>IF(AV199="","",VLOOKUP(AV199,勤務形態一覧表_シフト記号表!$C$6:$L$47,10,FALSE))</f>
        <v/>
      </c>
      <c r="AW200" s="437" t="str">
        <f>IF(AW199="","",VLOOKUP(AW199,勤務形態一覧表_シフト記号表!$C$6:$L$47,10,FALSE))</f>
        <v/>
      </c>
      <c r="AX200" s="437" t="str">
        <f>IF(AX199="","",VLOOKUP(AX199,勤務形態一覧表_シフト記号表!$C$6:$L$47,10,FALSE))</f>
        <v/>
      </c>
      <c r="AY200" s="437" t="str">
        <f>IF(AY199="","",VLOOKUP(AY199,勤務形態一覧表_シフト記号表!$C$6:$L$47,10,FALSE))</f>
        <v/>
      </c>
      <c r="AZ200" s="437" t="str">
        <f>IF(AZ199="","",VLOOKUP(AZ199,勤務形態一覧表_シフト記号表!$C$6:$L$47,10,FALSE))</f>
        <v/>
      </c>
      <c r="BA200" s="437" t="str">
        <f>IF(BA199="","",VLOOKUP(BA199,勤務形態一覧表_シフト記号表!$C$6:$L$47,10,FALSE))</f>
        <v/>
      </c>
      <c r="BB200" s="438" t="str">
        <f>IF(BB199="","",VLOOKUP(BB199,勤務形態一覧表_シフト記号表!$C$6:$L$47,10,FALSE))</f>
        <v/>
      </c>
      <c r="BC200" s="436" t="str">
        <f>IF(BC199="","",VLOOKUP(BC199,勤務形態一覧表_シフト記号表!$C$6:$L$47,10,FALSE))</f>
        <v/>
      </c>
      <c r="BD200" s="437" t="str">
        <f>IF(BD199="","",VLOOKUP(BD199,勤務形態一覧表_シフト記号表!$C$6:$L$47,10,FALSE))</f>
        <v/>
      </c>
      <c r="BE200" s="437" t="str">
        <f>IF(BE199="","",VLOOKUP(BE199,勤務形態一覧表_シフト記号表!$C$6:$L$47,10,FALSE))</f>
        <v/>
      </c>
      <c r="BF200" s="1194">
        <f>IF($BI$3="４週",SUM(AA200:BB200),IF($BI$3="暦月",SUM(AA200:BE200),""))</f>
        <v>0</v>
      </c>
      <c r="BG200" s="1195"/>
      <c r="BH200" s="1196">
        <f>IF($BI$3="４週",BF200/4,IF($BI$3="暦月",(BF200/($BI$8/7)),""))</f>
        <v>0</v>
      </c>
      <c r="BI200" s="1195"/>
      <c r="BJ200" s="1191"/>
      <c r="BK200" s="1192"/>
      <c r="BL200" s="1192"/>
      <c r="BM200" s="1192"/>
      <c r="BN200" s="1193"/>
    </row>
    <row r="201" spans="2:66" ht="20.25" customHeight="1" x14ac:dyDescent="0.15">
      <c r="B201" s="1169">
        <f>B199+1</f>
        <v>93</v>
      </c>
      <c r="C201" s="1171"/>
      <c r="D201" s="1173"/>
      <c r="E201" s="1174"/>
      <c r="F201" s="1175"/>
      <c r="G201" s="1179"/>
      <c r="H201" s="1180"/>
      <c r="I201" s="431"/>
      <c r="J201" s="432"/>
      <c r="K201" s="431"/>
      <c r="L201" s="432"/>
      <c r="M201" s="1183"/>
      <c r="N201" s="1184"/>
      <c r="O201" s="1187"/>
      <c r="P201" s="1188"/>
      <c r="Q201" s="1188"/>
      <c r="R201" s="1180"/>
      <c r="S201" s="1148"/>
      <c r="T201" s="1149"/>
      <c r="U201" s="1149"/>
      <c r="V201" s="1149"/>
      <c r="W201" s="1150"/>
      <c r="X201" s="451" t="s">
        <v>975</v>
      </c>
      <c r="Y201" s="452"/>
      <c r="Z201" s="453"/>
      <c r="AA201" s="444"/>
      <c r="AB201" s="445"/>
      <c r="AC201" s="445"/>
      <c r="AD201" s="445"/>
      <c r="AE201" s="445"/>
      <c r="AF201" s="445"/>
      <c r="AG201" s="446"/>
      <c r="AH201" s="444"/>
      <c r="AI201" s="445"/>
      <c r="AJ201" s="445"/>
      <c r="AK201" s="445"/>
      <c r="AL201" s="445"/>
      <c r="AM201" s="445"/>
      <c r="AN201" s="446"/>
      <c r="AO201" s="444"/>
      <c r="AP201" s="445"/>
      <c r="AQ201" s="445"/>
      <c r="AR201" s="445"/>
      <c r="AS201" s="445"/>
      <c r="AT201" s="445"/>
      <c r="AU201" s="446"/>
      <c r="AV201" s="444"/>
      <c r="AW201" s="445"/>
      <c r="AX201" s="445"/>
      <c r="AY201" s="445"/>
      <c r="AZ201" s="445"/>
      <c r="BA201" s="445"/>
      <c r="BB201" s="446"/>
      <c r="BC201" s="444"/>
      <c r="BD201" s="445"/>
      <c r="BE201" s="447"/>
      <c r="BF201" s="1154"/>
      <c r="BG201" s="1155"/>
      <c r="BH201" s="1156"/>
      <c r="BI201" s="1157"/>
      <c r="BJ201" s="1158"/>
      <c r="BK201" s="1159"/>
      <c r="BL201" s="1159"/>
      <c r="BM201" s="1159"/>
      <c r="BN201" s="1160"/>
    </row>
    <row r="202" spans="2:66" ht="20.25" customHeight="1" x14ac:dyDescent="0.15">
      <c r="B202" s="1197"/>
      <c r="C202" s="1198"/>
      <c r="D202" s="1199"/>
      <c r="E202" s="1174"/>
      <c r="F202" s="1175"/>
      <c r="G202" s="1200"/>
      <c r="H202" s="1201"/>
      <c r="I202" s="454"/>
      <c r="J202" s="455">
        <f>G201</f>
        <v>0</v>
      </c>
      <c r="K202" s="454"/>
      <c r="L202" s="455">
        <f>M201</f>
        <v>0</v>
      </c>
      <c r="M202" s="1202"/>
      <c r="N202" s="1203"/>
      <c r="O202" s="1204"/>
      <c r="P202" s="1205"/>
      <c r="Q202" s="1205"/>
      <c r="R202" s="1201"/>
      <c r="S202" s="1148"/>
      <c r="T202" s="1149"/>
      <c r="U202" s="1149"/>
      <c r="V202" s="1149"/>
      <c r="W202" s="1150"/>
      <c r="X202" s="448" t="s">
        <v>976</v>
      </c>
      <c r="Y202" s="449"/>
      <c r="Z202" s="450"/>
      <c r="AA202" s="436" t="str">
        <f>IF(AA201="","",VLOOKUP(AA201,勤務形態一覧表_シフト記号表!$C$6:$L$47,10,FALSE))</f>
        <v/>
      </c>
      <c r="AB202" s="437" t="str">
        <f>IF(AB201="","",VLOOKUP(AB201,勤務形態一覧表_シフト記号表!$C$6:$L$47,10,FALSE))</f>
        <v/>
      </c>
      <c r="AC202" s="437" t="str">
        <f>IF(AC201="","",VLOOKUP(AC201,勤務形態一覧表_シフト記号表!$C$6:$L$47,10,FALSE))</f>
        <v/>
      </c>
      <c r="AD202" s="437" t="str">
        <f>IF(AD201="","",VLOOKUP(AD201,勤務形態一覧表_シフト記号表!$C$6:$L$47,10,FALSE))</f>
        <v/>
      </c>
      <c r="AE202" s="437" t="str">
        <f>IF(AE201="","",VLOOKUP(AE201,勤務形態一覧表_シフト記号表!$C$6:$L$47,10,FALSE))</f>
        <v/>
      </c>
      <c r="AF202" s="437" t="str">
        <f>IF(AF201="","",VLOOKUP(AF201,勤務形態一覧表_シフト記号表!$C$6:$L$47,10,FALSE))</f>
        <v/>
      </c>
      <c r="AG202" s="438" t="str">
        <f>IF(AG201="","",VLOOKUP(AG201,勤務形態一覧表_シフト記号表!$C$6:$L$47,10,FALSE))</f>
        <v/>
      </c>
      <c r="AH202" s="436" t="str">
        <f>IF(AH201="","",VLOOKUP(AH201,勤務形態一覧表_シフト記号表!$C$6:$L$47,10,FALSE))</f>
        <v/>
      </c>
      <c r="AI202" s="437" t="str">
        <f>IF(AI201="","",VLOOKUP(AI201,勤務形態一覧表_シフト記号表!$C$6:$L$47,10,FALSE))</f>
        <v/>
      </c>
      <c r="AJ202" s="437" t="str">
        <f>IF(AJ201="","",VLOOKUP(AJ201,勤務形態一覧表_シフト記号表!$C$6:$L$47,10,FALSE))</f>
        <v/>
      </c>
      <c r="AK202" s="437" t="str">
        <f>IF(AK201="","",VLOOKUP(AK201,勤務形態一覧表_シフト記号表!$C$6:$L$47,10,FALSE))</f>
        <v/>
      </c>
      <c r="AL202" s="437" t="str">
        <f>IF(AL201="","",VLOOKUP(AL201,勤務形態一覧表_シフト記号表!$C$6:$L$47,10,FALSE))</f>
        <v/>
      </c>
      <c r="AM202" s="437" t="str">
        <f>IF(AM201="","",VLOOKUP(AM201,勤務形態一覧表_シフト記号表!$C$6:$L$47,10,FALSE))</f>
        <v/>
      </c>
      <c r="AN202" s="438" t="str">
        <f>IF(AN201="","",VLOOKUP(AN201,勤務形態一覧表_シフト記号表!$C$6:$L$47,10,FALSE))</f>
        <v/>
      </c>
      <c r="AO202" s="436" t="str">
        <f>IF(AO201="","",VLOOKUP(AO201,勤務形態一覧表_シフト記号表!$C$6:$L$47,10,FALSE))</f>
        <v/>
      </c>
      <c r="AP202" s="437" t="str">
        <f>IF(AP201="","",VLOOKUP(AP201,勤務形態一覧表_シフト記号表!$C$6:$L$47,10,FALSE))</f>
        <v/>
      </c>
      <c r="AQ202" s="437" t="str">
        <f>IF(AQ201="","",VLOOKUP(AQ201,勤務形態一覧表_シフト記号表!$C$6:$L$47,10,FALSE))</f>
        <v/>
      </c>
      <c r="AR202" s="437" t="str">
        <f>IF(AR201="","",VLOOKUP(AR201,勤務形態一覧表_シフト記号表!$C$6:$L$47,10,FALSE))</f>
        <v/>
      </c>
      <c r="AS202" s="437" t="str">
        <f>IF(AS201="","",VLOOKUP(AS201,勤務形態一覧表_シフト記号表!$C$6:$L$47,10,FALSE))</f>
        <v/>
      </c>
      <c r="AT202" s="437" t="str">
        <f>IF(AT201="","",VLOOKUP(AT201,勤務形態一覧表_シフト記号表!$C$6:$L$47,10,FALSE))</f>
        <v/>
      </c>
      <c r="AU202" s="438" t="str">
        <f>IF(AU201="","",VLOOKUP(AU201,勤務形態一覧表_シフト記号表!$C$6:$L$47,10,FALSE))</f>
        <v/>
      </c>
      <c r="AV202" s="436" t="str">
        <f>IF(AV201="","",VLOOKUP(AV201,勤務形態一覧表_シフト記号表!$C$6:$L$47,10,FALSE))</f>
        <v/>
      </c>
      <c r="AW202" s="437" t="str">
        <f>IF(AW201="","",VLOOKUP(AW201,勤務形態一覧表_シフト記号表!$C$6:$L$47,10,FALSE))</f>
        <v/>
      </c>
      <c r="AX202" s="437" t="str">
        <f>IF(AX201="","",VLOOKUP(AX201,勤務形態一覧表_シフト記号表!$C$6:$L$47,10,FALSE))</f>
        <v/>
      </c>
      <c r="AY202" s="437" t="str">
        <f>IF(AY201="","",VLOOKUP(AY201,勤務形態一覧表_シフト記号表!$C$6:$L$47,10,FALSE))</f>
        <v/>
      </c>
      <c r="AZ202" s="437" t="str">
        <f>IF(AZ201="","",VLOOKUP(AZ201,勤務形態一覧表_シフト記号表!$C$6:$L$47,10,FALSE))</f>
        <v/>
      </c>
      <c r="BA202" s="437" t="str">
        <f>IF(BA201="","",VLOOKUP(BA201,勤務形態一覧表_シフト記号表!$C$6:$L$47,10,FALSE))</f>
        <v/>
      </c>
      <c r="BB202" s="438" t="str">
        <f>IF(BB201="","",VLOOKUP(BB201,勤務形態一覧表_シフト記号表!$C$6:$L$47,10,FALSE))</f>
        <v/>
      </c>
      <c r="BC202" s="436" t="str">
        <f>IF(BC201="","",VLOOKUP(BC201,勤務形態一覧表_シフト記号表!$C$6:$L$47,10,FALSE))</f>
        <v/>
      </c>
      <c r="BD202" s="437" t="str">
        <f>IF(BD201="","",VLOOKUP(BD201,勤務形態一覧表_シフト記号表!$C$6:$L$47,10,FALSE))</f>
        <v/>
      </c>
      <c r="BE202" s="437" t="str">
        <f>IF(BE201="","",VLOOKUP(BE201,勤務形態一覧表_シフト記号表!$C$6:$L$47,10,FALSE))</f>
        <v/>
      </c>
      <c r="BF202" s="1194">
        <f>IF($BI$3="４週",SUM(AA202:BB202),IF($BI$3="暦月",SUM(AA202:BE202),""))</f>
        <v>0</v>
      </c>
      <c r="BG202" s="1195"/>
      <c r="BH202" s="1196">
        <f>IF($BI$3="４週",BF202/4,IF($BI$3="暦月",(BF202/($BI$8/7)),""))</f>
        <v>0</v>
      </c>
      <c r="BI202" s="1195"/>
      <c r="BJ202" s="1191"/>
      <c r="BK202" s="1192"/>
      <c r="BL202" s="1192"/>
      <c r="BM202" s="1192"/>
      <c r="BN202" s="1193"/>
    </row>
    <row r="203" spans="2:66" ht="20.25" customHeight="1" x14ac:dyDescent="0.15">
      <c r="B203" s="1169">
        <f>B201+1</f>
        <v>94</v>
      </c>
      <c r="C203" s="1171"/>
      <c r="D203" s="1173"/>
      <c r="E203" s="1174"/>
      <c r="F203" s="1175"/>
      <c r="G203" s="1179"/>
      <c r="H203" s="1180"/>
      <c r="I203" s="431"/>
      <c r="J203" s="432"/>
      <c r="K203" s="431"/>
      <c r="L203" s="432"/>
      <c r="M203" s="1183"/>
      <c r="N203" s="1184"/>
      <c r="O203" s="1187"/>
      <c r="P203" s="1188"/>
      <c r="Q203" s="1188"/>
      <c r="R203" s="1180"/>
      <c r="S203" s="1148"/>
      <c r="T203" s="1149"/>
      <c r="U203" s="1149"/>
      <c r="V203" s="1149"/>
      <c r="W203" s="1150"/>
      <c r="X203" s="451" t="s">
        <v>975</v>
      </c>
      <c r="Y203" s="452"/>
      <c r="Z203" s="453"/>
      <c r="AA203" s="444"/>
      <c r="AB203" s="445"/>
      <c r="AC203" s="445"/>
      <c r="AD203" s="445"/>
      <c r="AE203" s="445"/>
      <c r="AF203" s="445"/>
      <c r="AG203" s="446"/>
      <c r="AH203" s="444"/>
      <c r="AI203" s="445"/>
      <c r="AJ203" s="445"/>
      <c r="AK203" s="445"/>
      <c r="AL203" s="445"/>
      <c r="AM203" s="445"/>
      <c r="AN203" s="446"/>
      <c r="AO203" s="444"/>
      <c r="AP203" s="445"/>
      <c r="AQ203" s="445"/>
      <c r="AR203" s="445"/>
      <c r="AS203" s="445"/>
      <c r="AT203" s="445"/>
      <c r="AU203" s="446"/>
      <c r="AV203" s="444"/>
      <c r="AW203" s="445"/>
      <c r="AX203" s="445"/>
      <c r="AY203" s="445"/>
      <c r="AZ203" s="445"/>
      <c r="BA203" s="445"/>
      <c r="BB203" s="446"/>
      <c r="BC203" s="444"/>
      <c r="BD203" s="445"/>
      <c r="BE203" s="447"/>
      <c r="BF203" s="1154"/>
      <c r="BG203" s="1155"/>
      <c r="BH203" s="1156"/>
      <c r="BI203" s="1157"/>
      <c r="BJ203" s="1158"/>
      <c r="BK203" s="1159"/>
      <c r="BL203" s="1159"/>
      <c r="BM203" s="1159"/>
      <c r="BN203" s="1160"/>
    </row>
    <row r="204" spans="2:66" ht="20.25" customHeight="1" x14ac:dyDescent="0.15">
      <c r="B204" s="1197"/>
      <c r="C204" s="1198"/>
      <c r="D204" s="1199"/>
      <c r="E204" s="1174"/>
      <c r="F204" s="1175"/>
      <c r="G204" s="1200"/>
      <c r="H204" s="1201"/>
      <c r="I204" s="454"/>
      <c r="J204" s="455">
        <f>G203</f>
        <v>0</v>
      </c>
      <c r="K204" s="454"/>
      <c r="L204" s="455">
        <f>M203</f>
        <v>0</v>
      </c>
      <c r="M204" s="1202"/>
      <c r="N204" s="1203"/>
      <c r="O204" s="1204"/>
      <c r="P204" s="1205"/>
      <c r="Q204" s="1205"/>
      <c r="R204" s="1201"/>
      <c r="S204" s="1148"/>
      <c r="T204" s="1149"/>
      <c r="U204" s="1149"/>
      <c r="V204" s="1149"/>
      <c r="W204" s="1150"/>
      <c r="X204" s="448" t="s">
        <v>976</v>
      </c>
      <c r="Y204" s="449"/>
      <c r="Z204" s="450"/>
      <c r="AA204" s="436" t="str">
        <f>IF(AA203="","",VLOOKUP(AA203,勤務形態一覧表_シフト記号表!$C$6:$L$47,10,FALSE))</f>
        <v/>
      </c>
      <c r="AB204" s="437" t="str">
        <f>IF(AB203="","",VLOOKUP(AB203,勤務形態一覧表_シフト記号表!$C$6:$L$47,10,FALSE))</f>
        <v/>
      </c>
      <c r="AC204" s="437" t="str">
        <f>IF(AC203="","",VLOOKUP(AC203,勤務形態一覧表_シフト記号表!$C$6:$L$47,10,FALSE))</f>
        <v/>
      </c>
      <c r="AD204" s="437" t="str">
        <f>IF(AD203="","",VLOOKUP(AD203,勤務形態一覧表_シフト記号表!$C$6:$L$47,10,FALSE))</f>
        <v/>
      </c>
      <c r="AE204" s="437" t="str">
        <f>IF(AE203="","",VLOOKUP(AE203,勤務形態一覧表_シフト記号表!$C$6:$L$47,10,FALSE))</f>
        <v/>
      </c>
      <c r="AF204" s="437" t="str">
        <f>IF(AF203="","",VLOOKUP(AF203,勤務形態一覧表_シフト記号表!$C$6:$L$47,10,FALSE))</f>
        <v/>
      </c>
      <c r="AG204" s="438" t="str">
        <f>IF(AG203="","",VLOOKUP(AG203,勤務形態一覧表_シフト記号表!$C$6:$L$47,10,FALSE))</f>
        <v/>
      </c>
      <c r="AH204" s="436" t="str">
        <f>IF(AH203="","",VLOOKUP(AH203,勤務形態一覧表_シフト記号表!$C$6:$L$47,10,FALSE))</f>
        <v/>
      </c>
      <c r="AI204" s="437" t="str">
        <f>IF(AI203="","",VLOOKUP(AI203,勤務形態一覧表_シフト記号表!$C$6:$L$47,10,FALSE))</f>
        <v/>
      </c>
      <c r="AJ204" s="437" t="str">
        <f>IF(AJ203="","",VLOOKUP(AJ203,勤務形態一覧表_シフト記号表!$C$6:$L$47,10,FALSE))</f>
        <v/>
      </c>
      <c r="AK204" s="437" t="str">
        <f>IF(AK203="","",VLOOKUP(AK203,勤務形態一覧表_シフト記号表!$C$6:$L$47,10,FALSE))</f>
        <v/>
      </c>
      <c r="AL204" s="437" t="str">
        <f>IF(AL203="","",VLOOKUP(AL203,勤務形態一覧表_シフト記号表!$C$6:$L$47,10,FALSE))</f>
        <v/>
      </c>
      <c r="AM204" s="437" t="str">
        <f>IF(AM203="","",VLOOKUP(AM203,勤務形態一覧表_シフト記号表!$C$6:$L$47,10,FALSE))</f>
        <v/>
      </c>
      <c r="AN204" s="438" t="str">
        <f>IF(AN203="","",VLOOKUP(AN203,勤務形態一覧表_シフト記号表!$C$6:$L$47,10,FALSE))</f>
        <v/>
      </c>
      <c r="AO204" s="436" t="str">
        <f>IF(AO203="","",VLOOKUP(AO203,勤務形態一覧表_シフト記号表!$C$6:$L$47,10,FALSE))</f>
        <v/>
      </c>
      <c r="AP204" s="437" t="str">
        <f>IF(AP203="","",VLOOKUP(AP203,勤務形態一覧表_シフト記号表!$C$6:$L$47,10,FALSE))</f>
        <v/>
      </c>
      <c r="AQ204" s="437" t="str">
        <f>IF(AQ203="","",VLOOKUP(AQ203,勤務形態一覧表_シフト記号表!$C$6:$L$47,10,FALSE))</f>
        <v/>
      </c>
      <c r="AR204" s="437" t="str">
        <f>IF(AR203="","",VLOOKUP(AR203,勤務形態一覧表_シフト記号表!$C$6:$L$47,10,FALSE))</f>
        <v/>
      </c>
      <c r="AS204" s="437" t="str">
        <f>IF(AS203="","",VLOOKUP(AS203,勤務形態一覧表_シフト記号表!$C$6:$L$47,10,FALSE))</f>
        <v/>
      </c>
      <c r="AT204" s="437" t="str">
        <f>IF(AT203="","",VLOOKUP(AT203,勤務形態一覧表_シフト記号表!$C$6:$L$47,10,FALSE))</f>
        <v/>
      </c>
      <c r="AU204" s="438" t="str">
        <f>IF(AU203="","",VLOOKUP(AU203,勤務形態一覧表_シフト記号表!$C$6:$L$47,10,FALSE))</f>
        <v/>
      </c>
      <c r="AV204" s="436" t="str">
        <f>IF(AV203="","",VLOOKUP(AV203,勤務形態一覧表_シフト記号表!$C$6:$L$47,10,FALSE))</f>
        <v/>
      </c>
      <c r="AW204" s="437" t="str">
        <f>IF(AW203="","",VLOOKUP(AW203,勤務形態一覧表_シフト記号表!$C$6:$L$47,10,FALSE))</f>
        <v/>
      </c>
      <c r="AX204" s="437" t="str">
        <f>IF(AX203="","",VLOOKUP(AX203,勤務形態一覧表_シフト記号表!$C$6:$L$47,10,FALSE))</f>
        <v/>
      </c>
      <c r="AY204" s="437" t="str">
        <f>IF(AY203="","",VLOOKUP(AY203,勤務形態一覧表_シフト記号表!$C$6:$L$47,10,FALSE))</f>
        <v/>
      </c>
      <c r="AZ204" s="437" t="str">
        <f>IF(AZ203="","",VLOOKUP(AZ203,勤務形態一覧表_シフト記号表!$C$6:$L$47,10,FALSE))</f>
        <v/>
      </c>
      <c r="BA204" s="437" t="str">
        <f>IF(BA203="","",VLOOKUP(BA203,勤務形態一覧表_シフト記号表!$C$6:$L$47,10,FALSE))</f>
        <v/>
      </c>
      <c r="BB204" s="438" t="str">
        <f>IF(BB203="","",VLOOKUP(BB203,勤務形態一覧表_シフト記号表!$C$6:$L$47,10,FALSE))</f>
        <v/>
      </c>
      <c r="BC204" s="436" t="str">
        <f>IF(BC203="","",VLOOKUP(BC203,勤務形態一覧表_シフト記号表!$C$6:$L$47,10,FALSE))</f>
        <v/>
      </c>
      <c r="BD204" s="437" t="str">
        <f>IF(BD203="","",VLOOKUP(BD203,勤務形態一覧表_シフト記号表!$C$6:$L$47,10,FALSE))</f>
        <v/>
      </c>
      <c r="BE204" s="437" t="str">
        <f>IF(BE203="","",VLOOKUP(BE203,勤務形態一覧表_シフト記号表!$C$6:$L$47,10,FALSE))</f>
        <v/>
      </c>
      <c r="BF204" s="1194">
        <f>IF($BI$3="４週",SUM(AA204:BB204),IF($BI$3="暦月",SUM(AA204:BE204),""))</f>
        <v>0</v>
      </c>
      <c r="BG204" s="1195"/>
      <c r="BH204" s="1196">
        <f>IF($BI$3="４週",BF204/4,IF($BI$3="暦月",(BF204/($BI$8/7)),""))</f>
        <v>0</v>
      </c>
      <c r="BI204" s="1195"/>
      <c r="BJ204" s="1191"/>
      <c r="BK204" s="1192"/>
      <c r="BL204" s="1192"/>
      <c r="BM204" s="1192"/>
      <c r="BN204" s="1193"/>
    </row>
    <row r="205" spans="2:66" ht="20.25" customHeight="1" x14ac:dyDescent="0.15">
      <c r="B205" s="1169">
        <f>B203+1</f>
        <v>95</v>
      </c>
      <c r="C205" s="1171"/>
      <c r="D205" s="1173"/>
      <c r="E205" s="1174"/>
      <c r="F205" s="1175"/>
      <c r="G205" s="1179"/>
      <c r="H205" s="1180"/>
      <c r="I205" s="431"/>
      <c r="J205" s="432"/>
      <c r="K205" s="431"/>
      <c r="L205" s="432"/>
      <c r="M205" s="1183"/>
      <c r="N205" s="1184"/>
      <c r="O205" s="1187"/>
      <c r="P205" s="1188"/>
      <c r="Q205" s="1188"/>
      <c r="R205" s="1180"/>
      <c r="S205" s="1148"/>
      <c r="T205" s="1149"/>
      <c r="U205" s="1149"/>
      <c r="V205" s="1149"/>
      <c r="W205" s="1150"/>
      <c r="X205" s="451" t="s">
        <v>975</v>
      </c>
      <c r="Y205" s="452"/>
      <c r="Z205" s="453"/>
      <c r="AA205" s="444"/>
      <c r="AB205" s="445"/>
      <c r="AC205" s="445"/>
      <c r="AD205" s="445"/>
      <c r="AE205" s="445"/>
      <c r="AF205" s="445"/>
      <c r="AG205" s="446"/>
      <c r="AH205" s="444"/>
      <c r="AI205" s="445"/>
      <c r="AJ205" s="445"/>
      <c r="AK205" s="445"/>
      <c r="AL205" s="445"/>
      <c r="AM205" s="445"/>
      <c r="AN205" s="446"/>
      <c r="AO205" s="444"/>
      <c r="AP205" s="445"/>
      <c r="AQ205" s="445"/>
      <c r="AR205" s="445"/>
      <c r="AS205" s="445"/>
      <c r="AT205" s="445"/>
      <c r="AU205" s="446"/>
      <c r="AV205" s="444"/>
      <c r="AW205" s="445"/>
      <c r="AX205" s="445"/>
      <c r="AY205" s="445"/>
      <c r="AZ205" s="445"/>
      <c r="BA205" s="445"/>
      <c r="BB205" s="446"/>
      <c r="BC205" s="444"/>
      <c r="BD205" s="445"/>
      <c r="BE205" s="447"/>
      <c r="BF205" s="1154"/>
      <c r="BG205" s="1155"/>
      <c r="BH205" s="1156"/>
      <c r="BI205" s="1157"/>
      <c r="BJ205" s="1158"/>
      <c r="BK205" s="1159"/>
      <c r="BL205" s="1159"/>
      <c r="BM205" s="1159"/>
      <c r="BN205" s="1160"/>
    </row>
    <row r="206" spans="2:66" ht="20.25" customHeight="1" x14ac:dyDescent="0.15">
      <c r="B206" s="1197"/>
      <c r="C206" s="1198"/>
      <c r="D206" s="1199"/>
      <c r="E206" s="1174"/>
      <c r="F206" s="1175"/>
      <c r="G206" s="1200"/>
      <c r="H206" s="1201"/>
      <c r="I206" s="454"/>
      <c r="J206" s="455">
        <f>G205</f>
        <v>0</v>
      </c>
      <c r="K206" s="454"/>
      <c r="L206" s="455">
        <f>M205</f>
        <v>0</v>
      </c>
      <c r="M206" s="1202"/>
      <c r="N206" s="1203"/>
      <c r="O206" s="1204"/>
      <c r="P206" s="1205"/>
      <c r="Q206" s="1205"/>
      <c r="R206" s="1201"/>
      <c r="S206" s="1148"/>
      <c r="T206" s="1149"/>
      <c r="U206" s="1149"/>
      <c r="V206" s="1149"/>
      <c r="W206" s="1150"/>
      <c r="X206" s="448" t="s">
        <v>976</v>
      </c>
      <c r="Y206" s="449"/>
      <c r="Z206" s="450"/>
      <c r="AA206" s="436" t="str">
        <f>IF(AA205="","",VLOOKUP(AA205,勤務形態一覧表_シフト記号表!$C$6:$L$47,10,FALSE))</f>
        <v/>
      </c>
      <c r="AB206" s="437" t="str">
        <f>IF(AB205="","",VLOOKUP(AB205,勤務形態一覧表_シフト記号表!$C$6:$L$47,10,FALSE))</f>
        <v/>
      </c>
      <c r="AC206" s="437" t="str">
        <f>IF(AC205="","",VLOOKUP(AC205,勤務形態一覧表_シフト記号表!$C$6:$L$47,10,FALSE))</f>
        <v/>
      </c>
      <c r="AD206" s="437" t="str">
        <f>IF(AD205="","",VLOOKUP(AD205,勤務形態一覧表_シフト記号表!$C$6:$L$47,10,FALSE))</f>
        <v/>
      </c>
      <c r="AE206" s="437" t="str">
        <f>IF(AE205="","",VLOOKUP(AE205,勤務形態一覧表_シフト記号表!$C$6:$L$47,10,FALSE))</f>
        <v/>
      </c>
      <c r="AF206" s="437" t="str">
        <f>IF(AF205="","",VLOOKUP(AF205,勤務形態一覧表_シフト記号表!$C$6:$L$47,10,FALSE))</f>
        <v/>
      </c>
      <c r="AG206" s="438" t="str">
        <f>IF(AG205="","",VLOOKUP(AG205,勤務形態一覧表_シフト記号表!$C$6:$L$47,10,FALSE))</f>
        <v/>
      </c>
      <c r="AH206" s="436" t="str">
        <f>IF(AH205="","",VLOOKUP(AH205,勤務形態一覧表_シフト記号表!$C$6:$L$47,10,FALSE))</f>
        <v/>
      </c>
      <c r="AI206" s="437" t="str">
        <f>IF(AI205="","",VLOOKUP(AI205,勤務形態一覧表_シフト記号表!$C$6:$L$47,10,FALSE))</f>
        <v/>
      </c>
      <c r="AJ206" s="437" t="str">
        <f>IF(AJ205="","",VLOOKUP(AJ205,勤務形態一覧表_シフト記号表!$C$6:$L$47,10,FALSE))</f>
        <v/>
      </c>
      <c r="AK206" s="437" t="str">
        <f>IF(AK205="","",VLOOKUP(AK205,勤務形態一覧表_シフト記号表!$C$6:$L$47,10,FALSE))</f>
        <v/>
      </c>
      <c r="AL206" s="437" t="str">
        <f>IF(AL205="","",VLOOKUP(AL205,勤務形態一覧表_シフト記号表!$C$6:$L$47,10,FALSE))</f>
        <v/>
      </c>
      <c r="AM206" s="437" t="str">
        <f>IF(AM205="","",VLOOKUP(AM205,勤務形態一覧表_シフト記号表!$C$6:$L$47,10,FALSE))</f>
        <v/>
      </c>
      <c r="AN206" s="438" t="str">
        <f>IF(AN205="","",VLOOKUP(AN205,勤務形態一覧表_シフト記号表!$C$6:$L$47,10,FALSE))</f>
        <v/>
      </c>
      <c r="AO206" s="436" t="str">
        <f>IF(AO205="","",VLOOKUP(AO205,勤務形態一覧表_シフト記号表!$C$6:$L$47,10,FALSE))</f>
        <v/>
      </c>
      <c r="AP206" s="437" t="str">
        <f>IF(AP205="","",VLOOKUP(AP205,勤務形態一覧表_シフト記号表!$C$6:$L$47,10,FALSE))</f>
        <v/>
      </c>
      <c r="AQ206" s="437" t="str">
        <f>IF(AQ205="","",VLOOKUP(AQ205,勤務形態一覧表_シフト記号表!$C$6:$L$47,10,FALSE))</f>
        <v/>
      </c>
      <c r="AR206" s="437" t="str">
        <f>IF(AR205="","",VLOOKUP(AR205,勤務形態一覧表_シフト記号表!$C$6:$L$47,10,FALSE))</f>
        <v/>
      </c>
      <c r="AS206" s="437" t="str">
        <f>IF(AS205="","",VLOOKUP(AS205,勤務形態一覧表_シフト記号表!$C$6:$L$47,10,FALSE))</f>
        <v/>
      </c>
      <c r="AT206" s="437" t="str">
        <f>IF(AT205="","",VLOOKUP(AT205,勤務形態一覧表_シフト記号表!$C$6:$L$47,10,FALSE))</f>
        <v/>
      </c>
      <c r="AU206" s="438" t="str">
        <f>IF(AU205="","",VLOOKUP(AU205,勤務形態一覧表_シフト記号表!$C$6:$L$47,10,FALSE))</f>
        <v/>
      </c>
      <c r="AV206" s="436" t="str">
        <f>IF(AV205="","",VLOOKUP(AV205,勤務形態一覧表_シフト記号表!$C$6:$L$47,10,FALSE))</f>
        <v/>
      </c>
      <c r="AW206" s="437" t="str">
        <f>IF(AW205="","",VLOOKUP(AW205,勤務形態一覧表_シフト記号表!$C$6:$L$47,10,FALSE))</f>
        <v/>
      </c>
      <c r="AX206" s="437" t="str">
        <f>IF(AX205="","",VLOOKUP(AX205,勤務形態一覧表_シフト記号表!$C$6:$L$47,10,FALSE))</f>
        <v/>
      </c>
      <c r="AY206" s="437" t="str">
        <f>IF(AY205="","",VLOOKUP(AY205,勤務形態一覧表_シフト記号表!$C$6:$L$47,10,FALSE))</f>
        <v/>
      </c>
      <c r="AZ206" s="437" t="str">
        <f>IF(AZ205="","",VLOOKUP(AZ205,勤務形態一覧表_シフト記号表!$C$6:$L$47,10,FALSE))</f>
        <v/>
      </c>
      <c r="BA206" s="437" t="str">
        <f>IF(BA205="","",VLOOKUP(BA205,勤務形態一覧表_シフト記号表!$C$6:$L$47,10,FALSE))</f>
        <v/>
      </c>
      <c r="BB206" s="438" t="str">
        <f>IF(BB205="","",VLOOKUP(BB205,勤務形態一覧表_シフト記号表!$C$6:$L$47,10,FALSE))</f>
        <v/>
      </c>
      <c r="BC206" s="436" t="str">
        <f>IF(BC205="","",VLOOKUP(BC205,勤務形態一覧表_シフト記号表!$C$6:$L$47,10,FALSE))</f>
        <v/>
      </c>
      <c r="BD206" s="437" t="str">
        <f>IF(BD205="","",VLOOKUP(BD205,勤務形態一覧表_シフト記号表!$C$6:$L$47,10,FALSE))</f>
        <v/>
      </c>
      <c r="BE206" s="437" t="str">
        <f>IF(BE205="","",VLOOKUP(BE205,勤務形態一覧表_シフト記号表!$C$6:$L$47,10,FALSE))</f>
        <v/>
      </c>
      <c r="BF206" s="1194">
        <f>IF($BI$3="４週",SUM(AA206:BB206),IF($BI$3="暦月",SUM(AA206:BE206),""))</f>
        <v>0</v>
      </c>
      <c r="BG206" s="1195"/>
      <c r="BH206" s="1196">
        <f>IF($BI$3="４週",BF206/4,IF($BI$3="暦月",(BF206/($BI$8/7)),""))</f>
        <v>0</v>
      </c>
      <c r="BI206" s="1195"/>
      <c r="BJ206" s="1191"/>
      <c r="BK206" s="1192"/>
      <c r="BL206" s="1192"/>
      <c r="BM206" s="1192"/>
      <c r="BN206" s="1193"/>
    </row>
    <row r="207" spans="2:66" ht="20.25" customHeight="1" x14ac:dyDescent="0.15">
      <c r="B207" s="1169">
        <f>B205+1</f>
        <v>96</v>
      </c>
      <c r="C207" s="1171"/>
      <c r="D207" s="1173"/>
      <c r="E207" s="1174"/>
      <c r="F207" s="1175"/>
      <c r="G207" s="1179"/>
      <c r="H207" s="1180"/>
      <c r="I207" s="431"/>
      <c r="J207" s="432"/>
      <c r="K207" s="431"/>
      <c r="L207" s="432"/>
      <c r="M207" s="1183"/>
      <c r="N207" s="1184"/>
      <c r="O207" s="1187"/>
      <c r="P207" s="1188"/>
      <c r="Q207" s="1188"/>
      <c r="R207" s="1180"/>
      <c r="S207" s="1148"/>
      <c r="T207" s="1149"/>
      <c r="U207" s="1149"/>
      <c r="V207" s="1149"/>
      <c r="W207" s="1150"/>
      <c r="X207" s="451" t="s">
        <v>975</v>
      </c>
      <c r="Y207" s="452"/>
      <c r="Z207" s="453"/>
      <c r="AA207" s="444"/>
      <c r="AB207" s="445"/>
      <c r="AC207" s="445"/>
      <c r="AD207" s="445"/>
      <c r="AE207" s="445"/>
      <c r="AF207" s="445"/>
      <c r="AG207" s="446"/>
      <c r="AH207" s="444"/>
      <c r="AI207" s="445"/>
      <c r="AJ207" s="445"/>
      <c r="AK207" s="445"/>
      <c r="AL207" s="445"/>
      <c r="AM207" s="445"/>
      <c r="AN207" s="446"/>
      <c r="AO207" s="444"/>
      <c r="AP207" s="445"/>
      <c r="AQ207" s="445"/>
      <c r="AR207" s="445"/>
      <c r="AS207" s="445"/>
      <c r="AT207" s="445"/>
      <c r="AU207" s="446"/>
      <c r="AV207" s="444"/>
      <c r="AW207" s="445"/>
      <c r="AX207" s="445"/>
      <c r="AY207" s="445"/>
      <c r="AZ207" s="445"/>
      <c r="BA207" s="445"/>
      <c r="BB207" s="446"/>
      <c r="BC207" s="444"/>
      <c r="BD207" s="445"/>
      <c r="BE207" s="447"/>
      <c r="BF207" s="1154"/>
      <c r="BG207" s="1155"/>
      <c r="BH207" s="1156"/>
      <c r="BI207" s="1157"/>
      <c r="BJ207" s="1158"/>
      <c r="BK207" s="1159"/>
      <c r="BL207" s="1159"/>
      <c r="BM207" s="1159"/>
      <c r="BN207" s="1160"/>
    </row>
    <row r="208" spans="2:66" ht="20.25" customHeight="1" x14ac:dyDescent="0.15">
      <c r="B208" s="1197"/>
      <c r="C208" s="1198"/>
      <c r="D208" s="1199"/>
      <c r="E208" s="1174"/>
      <c r="F208" s="1175"/>
      <c r="G208" s="1200"/>
      <c r="H208" s="1201"/>
      <c r="I208" s="454"/>
      <c r="J208" s="455">
        <f>G207</f>
        <v>0</v>
      </c>
      <c r="K208" s="454"/>
      <c r="L208" s="455">
        <f>M207</f>
        <v>0</v>
      </c>
      <c r="M208" s="1202"/>
      <c r="N208" s="1203"/>
      <c r="O208" s="1204"/>
      <c r="P208" s="1205"/>
      <c r="Q208" s="1205"/>
      <c r="R208" s="1201"/>
      <c r="S208" s="1148"/>
      <c r="T208" s="1149"/>
      <c r="U208" s="1149"/>
      <c r="V208" s="1149"/>
      <c r="W208" s="1150"/>
      <c r="X208" s="448" t="s">
        <v>976</v>
      </c>
      <c r="Y208" s="449"/>
      <c r="Z208" s="450"/>
      <c r="AA208" s="436" t="str">
        <f>IF(AA207="","",VLOOKUP(AA207,勤務形態一覧表_シフト記号表!$C$6:$L$47,10,FALSE))</f>
        <v/>
      </c>
      <c r="AB208" s="437" t="str">
        <f>IF(AB207="","",VLOOKUP(AB207,勤務形態一覧表_シフト記号表!$C$6:$L$47,10,FALSE))</f>
        <v/>
      </c>
      <c r="AC208" s="437" t="str">
        <f>IF(AC207="","",VLOOKUP(AC207,勤務形態一覧表_シフト記号表!$C$6:$L$47,10,FALSE))</f>
        <v/>
      </c>
      <c r="AD208" s="437" t="str">
        <f>IF(AD207="","",VLOOKUP(AD207,勤務形態一覧表_シフト記号表!$C$6:$L$47,10,FALSE))</f>
        <v/>
      </c>
      <c r="AE208" s="437" t="str">
        <f>IF(AE207="","",VLOOKUP(AE207,勤務形態一覧表_シフト記号表!$C$6:$L$47,10,FALSE))</f>
        <v/>
      </c>
      <c r="AF208" s="437" t="str">
        <f>IF(AF207="","",VLOOKUP(AF207,勤務形態一覧表_シフト記号表!$C$6:$L$47,10,FALSE))</f>
        <v/>
      </c>
      <c r="AG208" s="438" t="str">
        <f>IF(AG207="","",VLOOKUP(AG207,勤務形態一覧表_シフト記号表!$C$6:$L$47,10,FALSE))</f>
        <v/>
      </c>
      <c r="AH208" s="436" t="str">
        <f>IF(AH207="","",VLOOKUP(AH207,勤務形態一覧表_シフト記号表!$C$6:$L$47,10,FALSE))</f>
        <v/>
      </c>
      <c r="AI208" s="437" t="str">
        <f>IF(AI207="","",VLOOKUP(AI207,勤務形態一覧表_シフト記号表!$C$6:$L$47,10,FALSE))</f>
        <v/>
      </c>
      <c r="AJ208" s="437" t="str">
        <f>IF(AJ207="","",VLOOKUP(AJ207,勤務形態一覧表_シフト記号表!$C$6:$L$47,10,FALSE))</f>
        <v/>
      </c>
      <c r="AK208" s="437" t="str">
        <f>IF(AK207="","",VLOOKUP(AK207,勤務形態一覧表_シフト記号表!$C$6:$L$47,10,FALSE))</f>
        <v/>
      </c>
      <c r="AL208" s="437" t="str">
        <f>IF(AL207="","",VLOOKUP(AL207,勤務形態一覧表_シフト記号表!$C$6:$L$47,10,FALSE))</f>
        <v/>
      </c>
      <c r="AM208" s="437" t="str">
        <f>IF(AM207="","",VLOOKUP(AM207,勤務形態一覧表_シフト記号表!$C$6:$L$47,10,FALSE))</f>
        <v/>
      </c>
      <c r="AN208" s="438" t="str">
        <f>IF(AN207="","",VLOOKUP(AN207,勤務形態一覧表_シフト記号表!$C$6:$L$47,10,FALSE))</f>
        <v/>
      </c>
      <c r="AO208" s="436" t="str">
        <f>IF(AO207="","",VLOOKUP(AO207,勤務形態一覧表_シフト記号表!$C$6:$L$47,10,FALSE))</f>
        <v/>
      </c>
      <c r="AP208" s="437" t="str">
        <f>IF(AP207="","",VLOOKUP(AP207,勤務形態一覧表_シフト記号表!$C$6:$L$47,10,FALSE))</f>
        <v/>
      </c>
      <c r="AQ208" s="437" t="str">
        <f>IF(AQ207="","",VLOOKUP(AQ207,勤務形態一覧表_シフト記号表!$C$6:$L$47,10,FALSE))</f>
        <v/>
      </c>
      <c r="AR208" s="437" t="str">
        <f>IF(AR207="","",VLOOKUP(AR207,勤務形態一覧表_シフト記号表!$C$6:$L$47,10,FALSE))</f>
        <v/>
      </c>
      <c r="AS208" s="437" t="str">
        <f>IF(AS207="","",VLOOKUP(AS207,勤務形態一覧表_シフト記号表!$C$6:$L$47,10,FALSE))</f>
        <v/>
      </c>
      <c r="AT208" s="437" t="str">
        <f>IF(AT207="","",VLOOKUP(AT207,勤務形態一覧表_シフト記号表!$C$6:$L$47,10,FALSE))</f>
        <v/>
      </c>
      <c r="AU208" s="438" t="str">
        <f>IF(AU207="","",VLOOKUP(AU207,勤務形態一覧表_シフト記号表!$C$6:$L$47,10,FALSE))</f>
        <v/>
      </c>
      <c r="AV208" s="436" t="str">
        <f>IF(AV207="","",VLOOKUP(AV207,勤務形態一覧表_シフト記号表!$C$6:$L$47,10,FALSE))</f>
        <v/>
      </c>
      <c r="AW208" s="437" t="str">
        <f>IF(AW207="","",VLOOKUP(AW207,勤務形態一覧表_シフト記号表!$C$6:$L$47,10,FALSE))</f>
        <v/>
      </c>
      <c r="AX208" s="437" t="str">
        <f>IF(AX207="","",VLOOKUP(AX207,勤務形態一覧表_シフト記号表!$C$6:$L$47,10,FALSE))</f>
        <v/>
      </c>
      <c r="AY208" s="437" t="str">
        <f>IF(AY207="","",VLOOKUP(AY207,勤務形態一覧表_シフト記号表!$C$6:$L$47,10,FALSE))</f>
        <v/>
      </c>
      <c r="AZ208" s="437" t="str">
        <f>IF(AZ207="","",VLOOKUP(AZ207,勤務形態一覧表_シフト記号表!$C$6:$L$47,10,FALSE))</f>
        <v/>
      </c>
      <c r="BA208" s="437" t="str">
        <f>IF(BA207="","",VLOOKUP(BA207,勤務形態一覧表_シフト記号表!$C$6:$L$47,10,FALSE))</f>
        <v/>
      </c>
      <c r="BB208" s="438" t="str">
        <f>IF(BB207="","",VLOOKUP(BB207,勤務形態一覧表_シフト記号表!$C$6:$L$47,10,FALSE))</f>
        <v/>
      </c>
      <c r="BC208" s="436" t="str">
        <f>IF(BC207="","",VLOOKUP(BC207,勤務形態一覧表_シフト記号表!$C$6:$L$47,10,FALSE))</f>
        <v/>
      </c>
      <c r="BD208" s="437" t="str">
        <f>IF(BD207="","",VLOOKUP(BD207,勤務形態一覧表_シフト記号表!$C$6:$L$47,10,FALSE))</f>
        <v/>
      </c>
      <c r="BE208" s="437" t="str">
        <f>IF(BE207="","",VLOOKUP(BE207,勤務形態一覧表_シフト記号表!$C$6:$L$47,10,FALSE))</f>
        <v/>
      </c>
      <c r="BF208" s="1194">
        <f>IF($BI$3="４週",SUM(AA208:BB208),IF($BI$3="暦月",SUM(AA208:BE208),""))</f>
        <v>0</v>
      </c>
      <c r="BG208" s="1195"/>
      <c r="BH208" s="1196">
        <f>IF($BI$3="４週",BF208/4,IF($BI$3="暦月",(BF208/($BI$8/7)),""))</f>
        <v>0</v>
      </c>
      <c r="BI208" s="1195"/>
      <c r="BJ208" s="1191"/>
      <c r="BK208" s="1192"/>
      <c r="BL208" s="1192"/>
      <c r="BM208" s="1192"/>
      <c r="BN208" s="1193"/>
    </row>
    <row r="209" spans="2:66" ht="20.25" customHeight="1" x14ac:dyDescent="0.15">
      <c r="B209" s="1169">
        <f>B207+1</f>
        <v>97</v>
      </c>
      <c r="C209" s="1171"/>
      <c r="D209" s="1173"/>
      <c r="E209" s="1174"/>
      <c r="F209" s="1175"/>
      <c r="G209" s="1179"/>
      <c r="H209" s="1180"/>
      <c r="I209" s="431"/>
      <c r="J209" s="432"/>
      <c r="K209" s="431"/>
      <c r="L209" s="432"/>
      <c r="M209" s="1183"/>
      <c r="N209" s="1184"/>
      <c r="O209" s="1187"/>
      <c r="P209" s="1188"/>
      <c r="Q209" s="1188"/>
      <c r="R209" s="1180"/>
      <c r="S209" s="1148"/>
      <c r="T209" s="1149"/>
      <c r="U209" s="1149"/>
      <c r="V209" s="1149"/>
      <c r="W209" s="1150"/>
      <c r="X209" s="451" t="s">
        <v>975</v>
      </c>
      <c r="Y209" s="452"/>
      <c r="Z209" s="453"/>
      <c r="AA209" s="444"/>
      <c r="AB209" s="445"/>
      <c r="AC209" s="445"/>
      <c r="AD209" s="445"/>
      <c r="AE209" s="445"/>
      <c r="AF209" s="445"/>
      <c r="AG209" s="446"/>
      <c r="AH209" s="444"/>
      <c r="AI209" s="445"/>
      <c r="AJ209" s="445"/>
      <c r="AK209" s="445"/>
      <c r="AL209" s="445"/>
      <c r="AM209" s="445"/>
      <c r="AN209" s="446"/>
      <c r="AO209" s="444"/>
      <c r="AP209" s="445"/>
      <c r="AQ209" s="445"/>
      <c r="AR209" s="445"/>
      <c r="AS209" s="445"/>
      <c r="AT209" s="445"/>
      <c r="AU209" s="446"/>
      <c r="AV209" s="444"/>
      <c r="AW209" s="445"/>
      <c r="AX209" s="445"/>
      <c r="AY209" s="445"/>
      <c r="AZ209" s="445"/>
      <c r="BA209" s="445"/>
      <c r="BB209" s="446"/>
      <c r="BC209" s="444"/>
      <c r="BD209" s="445"/>
      <c r="BE209" s="447"/>
      <c r="BF209" s="1154"/>
      <c r="BG209" s="1155"/>
      <c r="BH209" s="1156"/>
      <c r="BI209" s="1157"/>
      <c r="BJ209" s="1158"/>
      <c r="BK209" s="1159"/>
      <c r="BL209" s="1159"/>
      <c r="BM209" s="1159"/>
      <c r="BN209" s="1160"/>
    </row>
    <row r="210" spans="2:66" ht="20.25" customHeight="1" x14ac:dyDescent="0.15">
      <c r="B210" s="1197"/>
      <c r="C210" s="1198"/>
      <c r="D210" s="1199"/>
      <c r="E210" s="1174"/>
      <c r="F210" s="1175"/>
      <c r="G210" s="1200"/>
      <c r="H210" s="1201"/>
      <c r="I210" s="454"/>
      <c r="J210" s="455">
        <f>G209</f>
        <v>0</v>
      </c>
      <c r="K210" s="454"/>
      <c r="L210" s="455">
        <f>M209</f>
        <v>0</v>
      </c>
      <c r="M210" s="1202"/>
      <c r="N210" s="1203"/>
      <c r="O210" s="1204"/>
      <c r="P210" s="1205"/>
      <c r="Q210" s="1205"/>
      <c r="R210" s="1201"/>
      <c r="S210" s="1148"/>
      <c r="T210" s="1149"/>
      <c r="U210" s="1149"/>
      <c r="V210" s="1149"/>
      <c r="W210" s="1150"/>
      <c r="X210" s="448" t="s">
        <v>976</v>
      </c>
      <c r="Y210" s="449"/>
      <c r="Z210" s="450"/>
      <c r="AA210" s="436" t="str">
        <f>IF(AA209="","",VLOOKUP(AA209,勤務形態一覧表_シフト記号表!$C$6:$L$47,10,FALSE))</f>
        <v/>
      </c>
      <c r="AB210" s="437" t="str">
        <f>IF(AB209="","",VLOOKUP(AB209,勤務形態一覧表_シフト記号表!$C$6:$L$47,10,FALSE))</f>
        <v/>
      </c>
      <c r="AC210" s="437" t="str">
        <f>IF(AC209="","",VLOOKUP(AC209,勤務形態一覧表_シフト記号表!$C$6:$L$47,10,FALSE))</f>
        <v/>
      </c>
      <c r="AD210" s="437" t="str">
        <f>IF(AD209="","",VLOOKUP(AD209,勤務形態一覧表_シフト記号表!$C$6:$L$47,10,FALSE))</f>
        <v/>
      </c>
      <c r="AE210" s="437" t="str">
        <f>IF(AE209="","",VLOOKUP(AE209,勤務形態一覧表_シフト記号表!$C$6:$L$47,10,FALSE))</f>
        <v/>
      </c>
      <c r="AF210" s="437" t="str">
        <f>IF(AF209="","",VLOOKUP(AF209,勤務形態一覧表_シフト記号表!$C$6:$L$47,10,FALSE))</f>
        <v/>
      </c>
      <c r="AG210" s="438" t="str">
        <f>IF(AG209="","",VLOOKUP(AG209,勤務形態一覧表_シフト記号表!$C$6:$L$47,10,FALSE))</f>
        <v/>
      </c>
      <c r="AH210" s="436" t="str">
        <f>IF(AH209="","",VLOOKUP(AH209,勤務形態一覧表_シフト記号表!$C$6:$L$47,10,FALSE))</f>
        <v/>
      </c>
      <c r="AI210" s="437" t="str">
        <f>IF(AI209="","",VLOOKUP(AI209,勤務形態一覧表_シフト記号表!$C$6:$L$47,10,FALSE))</f>
        <v/>
      </c>
      <c r="AJ210" s="437" t="str">
        <f>IF(AJ209="","",VLOOKUP(AJ209,勤務形態一覧表_シフト記号表!$C$6:$L$47,10,FALSE))</f>
        <v/>
      </c>
      <c r="AK210" s="437" t="str">
        <f>IF(AK209="","",VLOOKUP(AK209,勤務形態一覧表_シフト記号表!$C$6:$L$47,10,FALSE))</f>
        <v/>
      </c>
      <c r="AL210" s="437" t="str">
        <f>IF(AL209="","",VLOOKUP(AL209,勤務形態一覧表_シフト記号表!$C$6:$L$47,10,FALSE))</f>
        <v/>
      </c>
      <c r="AM210" s="437" t="str">
        <f>IF(AM209="","",VLOOKUP(AM209,勤務形態一覧表_シフト記号表!$C$6:$L$47,10,FALSE))</f>
        <v/>
      </c>
      <c r="AN210" s="438" t="str">
        <f>IF(AN209="","",VLOOKUP(AN209,勤務形態一覧表_シフト記号表!$C$6:$L$47,10,FALSE))</f>
        <v/>
      </c>
      <c r="AO210" s="436" t="str">
        <f>IF(AO209="","",VLOOKUP(AO209,勤務形態一覧表_シフト記号表!$C$6:$L$47,10,FALSE))</f>
        <v/>
      </c>
      <c r="AP210" s="437" t="str">
        <f>IF(AP209="","",VLOOKUP(AP209,勤務形態一覧表_シフト記号表!$C$6:$L$47,10,FALSE))</f>
        <v/>
      </c>
      <c r="AQ210" s="437" t="str">
        <f>IF(AQ209="","",VLOOKUP(AQ209,勤務形態一覧表_シフト記号表!$C$6:$L$47,10,FALSE))</f>
        <v/>
      </c>
      <c r="AR210" s="437" t="str">
        <f>IF(AR209="","",VLOOKUP(AR209,勤務形態一覧表_シフト記号表!$C$6:$L$47,10,FALSE))</f>
        <v/>
      </c>
      <c r="AS210" s="437" t="str">
        <f>IF(AS209="","",VLOOKUP(AS209,勤務形態一覧表_シフト記号表!$C$6:$L$47,10,FALSE))</f>
        <v/>
      </c>
      <c r="AT210" s="437" t="str">
        <f>IF(AT209="","",VLOOKUP(AT209,勤務形態一覧表_シフト記号表!$C$6:$L$47,10,FALSE))</f>
        <v/>
      </c>
      <c r="AU210" s="438" t="str">
        <f>IF(AU209="","",VLOOKUP(AU209,勤務形態一覧表_シフト記号表!$C$6:$L$47,10,FALSE))</f>
        <v/>
      </c>
      <c r="AV210" s="436" t="str">
        <f>IF(AV209="","",VLOOKUP(AV209,勤務形態一覧表_シフト記号表!$C$6:$L$47,10,FALSE))</f>
        <v/>
      </c>
      <c r="AW210" s="437" t="str">
        <f>IF(AW209="","",VLOOKUP(AW209,勤務形態一覧表_シフト記号表!$C$6:$L$47,10,FALSE))</f>
        <v/>
      </c>
      <c r="AX210" s="437" t="str">
        <f>IF(AX209="","",VLOOKUP(AX209,勤務形態一覧表_シフト記号表!$C$6:$L$47,10,FALSE))</f>
        <v/>
      </c>
      <c r="AY210" s="437" t="str">
        <f>IF(AY209="","",VLOOKUP(AY209,勤務形態一覧表_シフト記号表!$C$6:$L$47,10,FALSE))</f>
        <v/>
      </c>
      <c r="AZ210" s="437" t="str">
        <f>IF(AZ209="","",VLOOKUP(AZ209,勤務形態一覧表_シフト記号表!$C$6:$L$47,10,FALSE))</f>
        <v/>
      </c>
      <c r="BA210" s="437" t="str">
        <f>IF(BA209="","",VLOOKUP(BA209,勤務形態一覧表_シフト記号表!$C$6:$L$47,10,FALSE))</f>
        <v/>
      </c>
      <c r="BB210" s="438" t="str">
        <f>IF(BB209="","",VLOOKUP(BB209,勤務形態一覧表_シフト記号表!$C$6:$L$47,10,FALSE))</f>
        <v/>
      </c>
      <c r="BC210" s="436" t="str">
        <f>IF(BC209="","",VLOOKUP(BC209,勤務形態一覧表_シフト記号表!$C$6:$L$47,10,FALSE))</f>
        <v/>
      </c>
      <c r="BD210" s="437" t="str">
        <f>IF(BD209="","",VLOOKUP(BD209,勤務形態一覧表_シフト記号表!$C$6:$L$47,10,FALSE))</f>
        <v/>
      </c>
      <c r="BE210" s="437" t="str">
        <f>IF(BE209="","",VLOOKUP(BE209,勤務形態一覧表_シフト記号表!$C$6:$L$47,10,FALSE))</f>
        <v/>
      </c>
      <c r="BF210" s="1194">
        <f>IF($BI$3="４週",SUM(AA210:BB210),IF($BI$3="暦月",SUM(AA210:BE210),""))</f>
        <v>0</v>
      </c>
      <c r="BG210" s="1195"/>
      <c r="BH210" s="1196">
        <f>IF($BI$3="４週",BF210/4,IF($BI$3="暦月",(BF210/($BI$8/7)),""))</f>
        <v>0</v>
      </c>
      <c r="BI210" s="1195"/>
      <c r="BJ210" s="1191"/>
      <c r="BK210" s="1192"/>
      <c r="BL210" s="1192"/>
      <c r="BM210" s="1192"/>
      <c r="BN210" s="1193"/>
    </row>
    <row r="211" spans="2:66" ht="20.25" customHeight="1" x14ac:dyDescent="0.15">
      <c r="B211" s="1169">
        <f>B209+1</f>
        <v>98</v>
      </c>
      <c r="C211" s="1171"/>
      <c r="D211" s="1173"/>
      <c r="E211" s="1174"/>
      <c r="F211" s="1175"/>
      <c r="G211" s="1179"/>
      <c r="H211" s="1180"/>
      <c r="I211" s="431"/>
      <c r="J211" s="432"/>
      <c r="K211" s="431"/>
      <c r="L211" s="432"/>
      <c r="M211" s="1183"/>
      <c r="N211" s="1184"/>
      <c r="O211" s="1187"/>
      <c r="P211" s="1188"/>
      <c r="Q211" s="1188"/>
      <c r="R211" s="1180"/>
      <c r="S211" s="1148"/>
      <c r="T211" s="1149"/>
      <c r="U211" s="1149"/>
      <c r="V211" s="1149"/>
      <c r="W211" s="1150"/>
      <c r="X211" s="451" t="s">
        <v>975</v>
      </c>
      <c r="Y211" s="452"/>
      <c r="Z211" s="453"/>
      <c r="AA211" s="444"/>
      <c r="AB211" s="445"/>
      <c r="AC211" s="445"/>
      <c r="AD211" s="445"/>
      <c r="AE211" s="445"/>
      <c r="AF211" s="445"/>
      <c r="AG211" s="446"/>
      <c r="AH211" s="444"/>
      <c r="AI211" s="445"/>
      <c r="AJ211" s="445"/>
      <c r="AK211" s="445"/>
      <c r="AL211" s="445"/>
      <c r="AM211" s="445"/>
      <c r="AN211" s="446"/>
      <c r="AO211" s="444"/>
      <c r="AP211" s="445"/>
      <c r="AQ211" s="445"/>
      <c r="AR211" s="445"/>
      <c r="AS211" s="445"/>
      <c r="AT211" s="445"/>
      <c r="AU211" s="446"/>
      <c r="AV211" s="444"/>
      <c r="AW211" s="445"/>
      <c r="AX211" s="445"/>
      <c r="AY211" s="445"/>
      <c r="AZ211" s="445"/>
      <c r="BA211" s="445"/>
      <c r="BB211" s="446"/>
      <c r="BC211" s="444"/>
      <c r="BD211" s="445"/>
      <c r="BE211" s="447"/>
      <c r="BF211" s="1154"/>
      <c r="BG211" s="1155"/>
      <c r="BH211" s="1156"/>
      <c r="BI211" s="1157"/>
      <c r="BJ211" s="1158"/>
      <c r="BK211" s="1159"/>
      <c r="BL211" s="1159"/>
      <c r="BM211" s="1159"/>
      <c r="BN211" s="1160"/>
    </row>
    <row r="212" spans="2:66" ht="20.25" customHeight="1" x14ac:dyDescent="0.15">
      <c r="B212" s="1197"/>
      <c r="C212" s="1198"/>
      <c r="D212" s="1199"/>
      <c r="E212" s="1174"/>
      <c r="F212" s="1175"/>
      <c r="G212" s="1200"/>
      <c r="H212" s="1201"/>
      <c r="I212" s="454"/>
      <c r="J212" s="455">
        <f>G211</f>
        <v>0</v>
      </c>
      <c r="K212" s="454"/>
      <c r="L212" s="455">
        <f>M211</f>
        <v>0</v>
      </c>
      <c r="M212" s="1202"/>
      <c r="N212" s="1203"/>
      <c r="O212" s="1204"/>
      <c r="P212" s="1205"/>
      <c r="Q212" s="1205"/>
      <c r="R212" s="1201"/>
      <c r="S212" s="1148"/>
      <c r="T212" s="1149"/>
      <c r="U212" s="1149"/>
      <c r="V212" s="1149"/>
      <c r="W212" s="1150"/>
      <c r="X212" s="448" t="s">
        <v>976</v>
      </c>
      <c r="Y212" s="449"/>
      <c r="Z212" s="450"/>
      <c r="AA212" s="436" t="str">
        <f>IF(AA211="","",VLOOKUP(AA211,勤務形態一覧表_シフト記号表!$C$6:$L$47,10,FALSE))</f>
        <v/>
      </c>
      <c r="AB212" s="437" t="str">
        <f>IF(AB211="","",VLOOKUP(AB211,勤務形態一覧表_シフト記号表!$C$6:$L$47,10,FALSE))</f>
        <v/>
      </c>
      <c r="AC212" s="437" t="str">
        <f>IF(AC211="","",VLOOKUP(AC211,勤務形態一覧表_シフト記号表!$C$6:$L$47,10,FALSE))</f>
        <v/>
      </c>
      <c r="AD212" s="437" t="str">
        <f>IF(AD211="","",VLOOKUP(AD211,勤務形態一覧表_シフト記号表!$C$6:$L$47,10,FALSE))</f>
        <v/>
      </c>
      <c r="AE212" s="437" t="str">
        <f>IF(AE211="","",VLOOKUP(AE211,勤務形態一覧表_シフト記号表!$C$6:$L$47,10,FALSE))</f>
        <v/>
      </c>
      <c r="AF212" s="437" t="str">
        <f>IF(AF211="","",VLOOKUP(AF211,勤務形態一覧表_シフト記号表!$C$6:$L$47,10,FALSE))</f>
        <v/>
      </c>
      <c r="AG212" s="438" t="str">
        <f>IF(AG211="","",VLOOKUP(AG211,勤務形態一覧表_シフト記号表!$C$6:$L$47,10,FALSE))</f>
        <v/>
      </c>
      <c r="AH212" s="436" t="str">
        <f>IF(AH211="","",VLOOKUP(AH211,勤務形態一覧表_シフト記号表!$C$6:$L$47,10,FALSE))</f>
        <v/>
      </c>
      <c r="AI212" s="437" t="str">
        <f>IF(AI211="","",VLOOKUP(AI211,勤務形態一覧表_シフト記号表!$C$6:$L$47,10,FALSE))</f>
        <v/>
      </c>
      <c r="AJ212" s="437" t="str">
        <f>IF(AJ211="","",VLOOKUP(AJ211,勤務形態一覧表_シフト記号表!$C$6:$L$47,10,FALSE))</f>
        <v/>
      </c>
      <c r="AK212" s="437" t="str">
        <f>IF(AK211="","",VLOOKUP(AK211,勤務形態一覧表_シフト記号表!$C$6:$L$47,10,FALSE))</f>
        <v/>
      </c>
      <c r="AL212" s="437" t="str">
        <f>IF(AL211="","",VLOOKUP(AL211,勤務形態一覧表_シフト記号表!$C$6:$L$47,10,FALSE))</f>
        <v/>
      </c>
      <c r="AM212" s="437" t="str">
        <f>IF(AM211="","",VLOOKUP(AM211,勤務形態一覧表_シフト記号表!$C$6:$L$47,10,FALSE))</f>
        <v/>
      </c>
      <c r="AN212" s="438" t="str">
        <f>IF(AN211="","",VLOOKUP(AN211,勤務形態一覧表_シフト記号表!$C$6:$L$47,10,FALSE))</f>
        <v/>
      </c>
      <c r="AO212" s="436" t="str">
        <f>IF(AO211="","",VLOOKUP(AO211,勤務形態一覧表_シフト記号表!$C$6:$L$47,10,FALSE))</f>
        <v/>
      </c>
      <c r="AP212" s="437" t="str">
        <f>IF(AP211="","",VLOOKUP(AP211,勤務形態一覧表_シフト記号表!$C$6:$L$47,10,FALSE))</f>
        <v/>
      </c>
      <c r="AQ212" s="437" t="str">
        <f>IF(AQ211="","",VLOOKUP(AQ211,勤務形態一覧表_シフト記号表!$C$6:$L$47,10,FALSE))</f>
        <v/>
      </c>
      <c r="AR212" s="437" t="str">
        <f>IF(AR211="","",VLOOKUP(AR211,勤務形態一覧表_シフト記号表!$C$6:$L$47,10,FALSE))</f>
        <v/>
      </c>
      <c r="AS212" s="437" t="str">
        <f>IF(AS211="","",VLOOKUP(AS211,勤務形態一覧表_シフト記号表!$C$6:$L$47,10,FALSE))</f>
        <v/>
      </c>
      <c r="AT212" s="437" t="str">
        <f>IF(AT211="","",VLOOKUP(AT211,勤務形態一覧表_シフト記号表!$C$6:$L$47,10,FALSE))</f>
        <v/>
      </c>
      <c r="AU212" s="438" t="str">
        <f>IF(AU211="","",VLOOKUP(AU211,勤務形態一覧表_シフト記号表!$C$6:$L$47,10,FALSE))</f>
        <v/>
      </c>
      <c r="AV212" s="436" t="str">
        <f>IF(AV211="","",VLOOKUP(AV211,勤務形態一覧表_シフト記号表!$C$6:$L$47,10,FALSE))</f>
        <v/>
      </c>
      <c r="AW212" s="437" t="str">
        <f>IF(AW211="","",VLOOKUP(AW211,勤務形態一覧表_シフト記号表!$C$6:$L$47,10,FALSE))</f>
        <v/>
      </c>
      <c r="AX212" s="437" t="str">
        <f>IF(AX211="","",VLOOKUP(AX211,勤務形態一覧表_シフト記号表!$C$6:$L$47,10,FALSE))</f>
        <v/>
      </c>
      <c r="AY212" s="437" t="str">
        <f>IF(AY211="","",VLOOKUP(AY211,勤務形態一覧表_シフト記号表!$C$6:$L$47,10,FALSE))</f>
        <v/>
      </c>
      <c r="AZ212" s="437" t="str">
        <f>IF(AZ211="","",VLOOKUP(AZ211,勤務形態一覧表_シフト記号表!$C$6:$L$47,10,FALSE))</f>
        <v/>
      </c>
      <c r="BA212" s="437" t="str">
        <f>IF(BA211="","",VLOOKUP(BA211,勤務形態一覧表_シフト記号表!$C$6:$L$47,10,FALSE))</f>
        <v/>
      </c>
      <c r="BB212" s="438" t="str">
        <f>IF(BB211="","",VLOOKUP(BB211,勤務形態一覧表_シフト記号表!$C$6:$L$47,10,FALSE))</f>
        <v/>
      </c>
      <c r="BC212" s="436" t="str">
        <f>IF(BC211="","",VLOOKUP(BC211,勤務形態一覧表_シフト記号表!$C$6:$L$47,10,FALSE))</f>
        <v/>
      </c>
      <c r="BD212" s="437" t="str">
        <f>IF(BD211="","",VLOOKUP(BD211,勤務形態一覧表_シフト記号表!$C$6:$L$47,10,FALSE))</f>
        <v/>
      </c>
      <c r="BE212" s="437" t="str">
        <f>IF(BE211="","",VLOOKUP(BE211,勤務形態一覧表_シフト記号表!$C$6:$L$47,10,FALSE))</f>
        <v/>
      </c>
      <c r="BF212" s="1194">
        <f>IF($BI$3="４週",SUM(AA212:BB212),IF($BI$3="暦月",SUM(AA212:BE212),""))</f>
        <v>0</v>
      </c>
      <c r="BG212" s="1195"/>
      <c r="BH212" s="1196">
        <f>IF($BI$3="４週",BF212/4,IF($BI$3="暦月",(BF212/($BI$8/7)),""))</f>
        <v>0</v>
      </c>
      <c r="BI212" s="1195"/>
      <c r="BJ212" s="1191"/>
      <c r="BK212" s="1192"/>
      <c r="BL212" s="1192"/>
      <c r="BM212" s="1192"/>
      <c r="BN212" s="1193"/>
    </row>
    <row r="213" spans="2:66" ht="20.25" customHeight="1" x14ac:dyDescent="0.15">
      <c r="B213" s="1169">
        <f>B211+1</f>
        <v>99</v>
      </c>
      <c r="C213" s="1171"/>
      <c r="D213" s="1173"/>
      <c r="E213" s="1174"/>
      <c r="F213" s="1175"/>
      <c r="G213" s="1179"/>
      <c r="H213" s="1180"/>
      <c r="I213" s="431"/>
      <c r="J213" s="432"/>
      <c r="K213" s="431"/>
      <c r="L213" s="432"/>
      <c r="M213" s="1183"/>
      <c r="N213" s="1184"/>
      <c r="O213" s="1187"/>
      <c r="P213" s="1188"/>
      <c r="Q213" s="1188"/>
      <c r="R213" s="1180"/>
      <c r="S213" s="1148"/>
      <c r="T213" s="1149"/>
      <c r="U213" s="1149"/>
      <c r="V213" s="1149"/>
      <c r="W213" s="1150"/>
      <c r="X213" s="451" t="s">
        <v>975</v>
      </c>
      <c r="Y213" s="452"/>
      <c r="Z213" s="453"/>
      <c r="AA213" s="444"/>
      <c r="AB213" s="445"/>
      <c r="AC213" s="445"/>
      <c r="AD213" s="445"/>
      <c r="AE213" s="445"/>
      <c r="AF213" s="445"/>
      <c r="AG213" s="446"/>
      <c r="AH213" s="444"/>
      <c r="AI213" s="445"/>
      <c r="AJ213" s="445"/>
      <c r="AK213" s="445"/>
      <c r="AL213" s="445"/>
      <c r="AM213" s="445"/>
      <c r="AN213" s="446"/>
      <c r="AO213" s="444"/>
      <c r="AP213" s="445"/>
      <c r="AQ213" s="445"/>
      <c r="AR213" s="445"/>
      <c r="AS213" s="445"/>
      <c r="AT213" s="445"/>
      <c r="AU213" s="446"/>
      <c r="AV213" s="444"/>
      <c r="AW213" s="445"/>
      <c r="AX213" s="445"/>
      <c r="AY213" s="445"/>
      <c r="AZ213" s="445"/>
      <c r="BA213" s="445"/>
      <c r="BB213" s="446"/>
      <c r="BC213" s="444"/>
      <c r="BD213" s="445"/>
      <c r="BE213" s="447"/>
      <c r="BF213" s="1154"/>
      <c r="BG213" s="1155"/>
      <c r="BH213" s="1156"/>
      <c r="BI213" s="1157"/>
      <c r="BJ213" s="1158"/>
      <c r="BK213" s="1159"/>
      <c r="BL213" s="1159"/>
      <c r="BM213" s="1159"/>
      <c r="BN213" s="1160"/>
    </row>
    <row r="214" spans="2:66" ht="20.25" customHeight="1" x14ac:dyDescent="0.15">
      <c r="B214" s="1197"/>
      <c r="C214" s="1198"/>
      <c r="D214" s="1199"/>
      <c r="E214" s="1174"/>
      <c r="F214" s="1175"/>
      <c r="G214" s="1200"/>
      <c r="H214" s="1201"/>
      <c r="I214" s="454"/>
      <c r="J214" s="455">
        <f>G213</f>
        <v>0</v>
      </c>
      <c r="K214" s="454"/>
      <c r="L214" s="455">
        <f>M213</f>
        <v>0</v>
      </c>
      <c r="M214" s="1202"/>
      <c r="N214" s="1203"/>
      <c r="O214" s="1204"/>
      <c r="P214" s="1205"/>
      <c r="Q214" s="1205"/>
      <c r="R214" s="1201"/>
      <c r="S214" s="1148"/>
      <c r="T214" s="1149"/>
      <c r="U214" s="1149"/>
      <c r="V214" s="1149"/>
      <c r="W214" s="1150"/>
      <c r="X214" s="448" t="s">
        <v>976</v>
      </c>
      <c r="Y214" s="449"/>
      <c r="Z214" s="450"/>
      <c r="AA214" s="436" t="str">
        <f>IF(AA213="","",VLOOKUP(AA213,勤務形態一覧表_シフト記号表!$C$6:$L$47,10,FALSE))</f>
        <v/>
      </c>
      <c r="AB214" s="437" t="str">
        <f>IF(AB213="","",VLOOKUP(AB213,勤務形態一覧表_シフト記号表!$C$6:$L$47,10,FALSE))</f>
        <v/>
      </c>
      <c r="AC214" s="437" t="str">
        <f>IF(AC213="","",VLOOKUP(AC213,勤務形態一覧表_シフト記号表!$C$6:$L$47,10,FALSE))</f>
        <v/>
      </c>
      <c r="AD214" s="437" t="str">
        <f>IF(AD213="","",VLOOKUP(AD213,勤務形態一覧表_シフト記号表!$C$6:$L$47,10,FALSE))</f>
        <v/>
      </c>
      <c r="AE214" s="437" t="str">
        <f>IF(AE213="","",VLOOKUP(AE213,勤務形態一覧表_シフト記号表!$C$6:$L$47,10,FALSE))</f>
        <v/>
      </c>
      <c r="AF214" s="437" t="str">
        <f>IF(AF213="","",VLOOKUP(AF213,勤務形態一覧表_シフト記号表!$C$6:$L$47,10,FALSE))</f>
        <v/>
      </c>
      <c r="AG214" s="438" t="str">
        <f>IF(AG213="","",VLOOKUP(AG213,勤務形態一覧表_シフト記号表!$C$6:$L$47,10,FALSE))</f>
        <v/>
      </c>
      <c r="AH214" s="436" t="str">
        <f>IF(AH213="","",VLOOKUP(AH213,勤務形態一覧表_シフト記号表!$C$6:$L$47,10,FALSE))</f>
        <v/>
      </c>
      <c r="AI214" s="437" t="str">
        <f>IF(AI213="","",VLOOKUP(AI213,勤務形態一覧表_シフト記号表!$C$6:$L$47,10,FALSE))</f>
        <v/>
      </c>
      <c r="AJ214" s="437" t="str">
        <f>IF(AJ213="","",VLOOKUP(AJ213,勤務形態一覧表_シフト記号表!$C$6:$L$47,10,FALSE))</f>
        <v/>
      </c>
      <c r="AK214" s="437" t="str">
        <f>IF(AK213="","",VLOOKUP(AK213,勤務形態一覧表_シフト記号表!$C$6:$L$47,10,FALSE))</f>
        <v/>
      </c>
      <c r="AL214" s="437" t="str">
        <f>IF(AL213="","",VLOOKUP(AL213,勤務形態一覧表_シフト記号表!$C$6:$L$47,10,FALSE))</f>
        <v/>
      </c>
      <c r="AM214" s="437" t="str">
        <f>IF(AM213="","",VLOOKUP(AM213,勤務形態一覧表_シフト記号表!$C$6:$L$47,10,FALSE))</f>
        <v/>
      </c>
      <c r="AN214" s="438" t="str">
        <f>IF(AN213="","",VLOOKUP(AN213,勤務形態一覧表_シフト記号表!$C$6:$L$47,10,FALSE))</f>
        <v/>
      </c>
      <c r="AO214" s="436" t="str">
        <f>IF(AO213="","",VLOOKUP(AO213,勤務形態一覧表_シフト記号表!$C$6:$L$47,10,FALSE))</f>
        <v/>
      </c>
      <c r="AP214" s="437" t="str">
        <f>IF(AP213="","",VLOOKUP(AP213,勤務形態一覧表_シフト記号表!$C$6:$L$47,10,FALSE))</f>
        <v/>
      </c>
      <c r="AQ214" s="437" t="str">
        <f>IF(AQ213="","",VLOOKUP(AQ213,勤務形態一覧表_シフト記号表!$C$6:$L$47,10,FALSE))</f>
        <v/>
      </c>
      <c r="AR214" s="437" t="str">
        <f>IF(AR213="","",VLOOKUP(AR213,勤務形態一覧表_シフト記号表!$C$6:$L$47,10,FALSE))</f>
        <v/>
      </c>
      <c r="AS214" s="437" t="str">
        <f>IF(AS213="","",VLOOKUP(AS213,勤務形態一覧表_シフト記号表!$C$6:$L$47,10,FALSE))</f>
        <v/>
      </c>
      <c r="AT214" s="437" t="str">
        <f>IF(AT213="","",VLOOKUP(AT213,勤務形態一覧表_シフト記号表!$C$6:$L$47,10,FALSE))</f>
        <v/>
      </c>
      <c r="AU214" s="438" t="str">
        <f>IF(AU213="","",VLOOKUP(AU213,勤務形態一覧表_シフト記号表!$C$6:$L$47,10,FALSE))</f>
        <v/>
      </c>
      <c r="AV214" s="436" t="str">
        <f>IF(AV213="","",VLOOKUP(AV213,勤務形態一覧表_シフト記号表!$C$6:$L$47,10,FALSE))</f>
        <v/>
      </c>
      <c r="AW214" s="437" t="str">
        <f>IF(AW213="","",VLOOKUP(AW213,勤務形態一覧表_シフト記号表!$C$6:$L$47,10,FALSE))</f>
        <v/>
      </c>
      <c r="AX214" s="437" t="str">
        <f>IF(AX213="","",VLOOKUP(AX213,勤務形態一覧表_シフト記号表!$C$6:$L$47,10,FALSE))</f>
        <v/>
      </c>
      <c r="AY214" s="437" t="str">
        <f>IF(AY213="","",VLOOKUP(AY213,勤務形態一覧表_シフト記号表!$C$6:$L$47,10,FALSE))</f>
        <v/>
      </c>
      <c r="AZ214" s="437" t="str">
        <f>IF(AZ213="","",VLOOKUP(AZ213,勤務形態一覧表_シフト記号表!$C$6:$L$47,10,FALSE))</f>
        <v/>
      </c>
      <c r="BA214" s="437" t="str">
        <f>IF(BA213="","",VLOOKUP(BA213,勤務形態一覧表_シフト記号表!$C$6:$L$47,10,FALSE))</f>
        <v/>
      </c>
      <c r="BB214" s="438" t="str">
        <f>IF(BB213="","",VLOOKUP(BB213,勤務形態一覧表_シフト記号表!$C$6:$L$47,10,FALSE))</f>
        <v/>
      </c>
      <c r="BC214" s="436" t="str">
        <f>IF(BC213="","",VLOOKUP(BC213,勤務形態一覧表_シフト記号表!$C$6:$L$47,10,FALSE))</f>
        <v/>
      </c>
      <c r="BD214" s="437" t="str">
        <f>IF(BD213="","",VLOOKUP(BD213,勤務形態一覧表_シフト記号表!$C$6:$L$47,10,FALSE))</f>
        <v/>
      </c>
      <c r="BE214" s="437" t="str">
        <f>IF(BE213="","",VLOOKUP(BE213,勤務形態一覧表_シフト記号表!$C$6:$L$47,10,FALSE))</f>
        <v/>
      </c>
      <c r="BF214" s="1194">
        <f>IF($BI$3="４週",SUM(AA214:BB214),IF($BI$3="暦月",SUM(AA214:BE214),""))</f>
        <v>0</v>
      </c>
      <c r="BG214" s="1195"/>
      <c r="BH214" s="1196">
        <f>IF($BI$3="４週",BF214/4,IF($BI$3="暦月",(BF214/($BI$8/7)),""))</f>
        <v>0</v>
      </c>
      <c r="BI214" s="1195"/>
      <c r="BJ214" s="1191"/>
      <c r="BK214" s="1192"/>
      <c r="BL214" s="1192"/>
      <c r="BM214" s="1192"/>
      <c r="BN214" s="1193"/>
    </row>
    <row r="215" spans="2:66" ht="20.25" customHeight="1" x14ac:dyDescent="0.15">
      <c r="B215" s="1169">
        <f>B213+1</f>
        <v>100</v>
      </c>
      <c r="C215" s="1171"/>
      <c r="D215" s="1173"/>
      <c r="E215" s="1174"/>
      <c r="F215" s="1175"/>
      <c r="G215" s="1179"/>
      <c r="H215" s="1180"/>
      <c r="I215" s="439"/>
      <c r="J215" s="440"/>
      <c r="K215" s="439"/>
      <c r="L215" s="440"/>
      <c r="M215" s="1183"/>
      <c r="N215" s="1184"/>
      <c r="O215" s="1187"/>
      <c r="P215" s="1188"/>
      <c r="Q215" s="1188"/>
      <c r="R215" s="1180"/>
      <c r="S215" s="1148"/>
      <c r="T215" s="1149"/>
      <c r="U215" s="1149"/>
      <c r="V215" s="1149"/>
      <c r="W215" s="1150"/>
      <c r="X215" s="441" t="s">
        <v>975</v>
      </c>
      <c r="Y215" s="442"/>
      <c r="Z215" s="443"/>
      <c r="AA215" s="444"/>
      <c r="AB215" s="445"/>
      <c r="AC215" s="445"/>
      <c r="AD215" s="445"/>
      <c r="AE215" s="445"/>
      <c r="AF215" s="445"/>
      <c r="AG215" s="446"/>
      <c r="AH215" s="444"/>
      <c r="AI215" s="445"/>
      <c r="AJ215" s="445"/>
      <c r="AK215" s="445"/>
      <c r="AL215" s="445"/>
      <c r="AM215" s="445"/>
      <c r="AN215" s="446"/>
      <c r="AO215" s="444"/>
      <c r="AP215" s="445"/>
      <c r="AQ215" s="445"/>
      <c r="AR215" s="445"/>
      <c r="AS215" s="445"/>
      <c r="AT215" s="445"/>
      <c r="AU215" s="446"/>
      <c r="AV215" s="444"/>
      <c r="AW215" s="445"/>
      <c r="AX215" s="445"/>
      <c r="AY215" s="445"/>
      <c r="AZ215" s="445"/>
      <c r="BA215" s="445"/>
      <c r="BB215" s="446"/>
      <c r="BC215" s="444"/>
      <c r="BD215" s="445"/>
      <c r="BE215" s="447"/>
      <c r="BF215" s="1154"/>
      <c r="BG215" s="1155"/>
      <c r="BH215" s="1156"/>
      <c r="BI215" s="1157"/>
      <c r="BJ215" s="1158"/>
      <c r="BK215" s="1159"/>
      <c r="BL215" s="1159"/>
      <c r="BM215" s="1159"/>
      <c r="BN215" s="1160"/>
    </row>
    <row r="216" spans="2:66" ht="20.25" customHeight="1" thickBot="1" x14ac:dyDescent="0.2">
      <c r="B216" s="1170"/>
      <c r="C216" s="1172"/>
      <c r="D216" s="1176"/>
      <c r="E216" s="1177"/>
      <c r="F216" s="1178"/>
      <c r="G216" s="1181"/>
      <c r="H216" s="1182"/>
      <c r="I216" s="456"/>
      <c r="J216" s="457">
        <f>G215</f>
        <v>0</v>
      </c>
      <c r="K216" s="456"/>
      <c r="L216" s="457">
        <f>M215</f>
        <v>0</v>
      </c>
      <c r="M216" s="1185"/>
      <c r="N216" s="1186"/>
      <c r="O216" s="1189"/>
      <c r="P216" s="1190"/>
      <c r="Q216" s="1190"/>
      <c r="R216" s="1182"/>
      <c r="S216" s="1151"/>
      <c r="T216" s="1152"/>
      <c r="U216" s="1152"/>
      <c r="V216" s="1152"/>
      <c r="W216" s="1153"/>
      <c r="X216" s="458" t="s">
        <v>976</v>
      </c>
      <c r="Y216" s="459"/>
      <c r="Z216" s="460"/>
      <c r="AA216" s="461" t="str">
        <f>IF(AA215="","",VLOOKUP(AA215,勤務形態一覧表_シフト記号表!$C$6:$L$47,10,FALSE))</f>
        <v/>
      </c>
      <c r="AB216" s="462" t="str">
        <f>IF(AB215="","",VLOOKUP(AB215,勤務形態一覧表_シフト記号表!$C$6:$L$47,10,FALSE))</f>
        <v/>
      </c>
      <c r="AC216" s="462" t="str">
        <f>IF(AC215="","",VLOOKUP(AC215,勤務形態一覧表_シフト記号表!$C$6:$L$47,10,FALSE))</f>
        <v/>
      </c>
      <c r="AD216" s="462" t="str">
        <f>IF(AD215="","",VLOOKUP(AD215,勤務形態一覧表_シフト記号表!$C$6:$L$47,10,FALSE))</f>
        <v/>
      </c>
      <c r="AE216" s="462" t="str">
        <f>IF(AE215="","",VLOOKUP(AE215,勤務形態一覧表_シフト記号表!$C$6:$L$47,10,FALSE))</f>
        <v/>
      </c>
      <c r="AF216" s="462" t="str">
        <f>IF(AF215="","",VLOOKUP(AF215,勤務形態一覧表_シフト記号表!$C$6:$L$47,10,FALSE))</f>
        <v/>
      </c>
      <c r="AG216" s="463" t="str">
        <f>IF(AG215="","",VLOOKUP(AG215,勤務形態一覧表_シフト記号表!$C$6:$L$47,10,FALSE))</f>
        <v/>
      </c>
      <c r="AH216" s="461" t="str">
        <f>IF(AH215="","",VLOOKUP(AH215,勤務形態一覧表_シフト記号表!$C$6:$L$47,10,FALSE))</f>
        <v/>
      </c>
      <c r="AI216" s="462" t="str">
        <f>IF(AI215="","",VLOOKUP(AI215,勤務形態一覧表_シフト記号表!$C$6:$L$47,10,FALSE))</f>
        <v/>
      </c>
      <c r="AJ216" s="462" t="str">
        <f>IF(AJ215="","",VLOOKUP(AJ215,勤務形態一覧表_シフト記号表!$C$6:$L$47,10,FALSE))</f>
        <v/>
      </c>
      <c r="AK216" s="462" t="str">
        <f>IF(AK215="","",VLOOKUP(AK215,勤務形態一覧表_シフト記号表!$C$6:$L$47,10,FALSE))</f>
        <v/>
      </c>
      <c r="AL216" s="462" t="str">
        <f>IF(AL215="","",VLOOKUP(AL215,勤務形態一覧表_シフト記号表!$C$6:$L$47,10,FALSE))</f>
        <v/>
      </c>
      <c r="AM216" s="462" t="str">
        <f>IF(AM215="","",VLOOKUP(AM215,勤務形態一覧表_シフト記号表!$C$6:$L$47,10,FALSE))</f>
        <v/>
      </c>
      <c r="AN216" s="463" t="str">
        <f>IF(AN215="","",VLOOKUP(AN215,勤務形態一覧表_シフト記号表!$C$6:$L$47,10,FALSE))</f>
        <v/>
      </c>
      <c r="AO216" s="461" t="str">
        <f>IF(AO215="","",VLOOKUP(AO215,勤務形態一覧表_シフト記号表!$C$6:$L$47,10,FALSE))</f>
        <v/>
      </c>
      <c r="AP216" s="462" t="str">
        <f>IF(AP215="","",VLOOKUP(AP215,勤務形態一覧表_シフト記号表!$C$6:$L$47,10,FALSE))</f>
        <v/>
      </c>
      <c r="AQ216" s="462" t="str">
        <f>IF(AQ215="","",VLOOKUP(AQ215,勤務形態一覧表_シフト記号表!$C$6:$L$47,10,FALSE))</f>
        <v/>
      </c>
      <c r="AR216" s="462" t="str">
        <f>IF(AR215="","",VLOOKUP(AR215,勤務形態一覧表_シフト記号表!$C$6:$L$47,10,FALSE))</f>
        <v/>
      </c>
      <c r="AS216" s="462" t="str">
        <f>IF(AS215="","",VLOOKUP(AS215,勤務形態一覧表_シフト記号表!$C$6:$L$47,10,FALSE))</f>
        <v/>
      </c>
      <c r="AT216" s="462" t="str">
        <f>IF(AT215="","",VLOOKUP(AT215,勤務形態一覧表_シフト記号表!$C$6:$L$47,10,FALSE))</f>
        <v/>
      </c>
      <c r="AU216" s="463" t="str">
        <f>IF(AU215="","",VLOOKUP(AU215,勤務形態一覧表_シフト記号表!$C$6:$L$47,10,FALSE))</f>
        <v/>
      </c>
      <c r="AV216" s="461" t="str">
        <f>IF(AV215="","",VLOOKUP(AV215,勤務形態一覧表_シフト記号表!$C$6:$L$47,10,FALSE))</f>
        <v/>
      </c>
      <c r="AW216" s="462" t="str">
        <f>IF(AW215="","",VLOOKUP(AW215,勤務形態一覧表_シフト記号表!$C$6:$L$47,10,FALSE))</f>
        <v/>
      </c>
      <c r="AX216" s="462" t="str">
        <f>IF(AX215="","",VLOOKUP(AX215,勤務形態一覧表_シフト記号表!$C$6:$L$47,10,FALSE))</f>
        <v/>
      </c>
      <c r="AY216" s="462" t="str">
        <f>IF(AY215="","",VLOOKUP(AY215,勤務形態一覧表_シフト記号表!$C$6:$L$47,10,FALSE))</f>
        <v/>
      </c>
      <c r="AZ216" s="462" t="str">
        <f>IF(AZ215="","",VLOOKUP(AZ215,勤務形態一覧表_シフト記号表!$C$6:$L$47,10,FALSE))</f>
        <v/>
      </c>
      <c r="BA216" s="462" t="str">
        <f>IF(BA215="","",VLOOKUP(BA215,勤務形態一覧表_シフト記号表!$C$6:$L$47,10,FALSE))</f>
        <v/>
      </c>
      <c r="BB216" s="463" t="str">
        <f>IF(BB215="","",VLOOKUP(BB215,勤務形態一覧表_シフト記号表!$C$6:$L$47,10,FALSE))</f>
        <v/>
      </c>
      <c r="BC216" s="461" t="str">
        <f>IF(BC215="","",VLOOKUP(BC215,勤務形態一覧表_シフト記号表!$C$6:$L$47,10,FALSE))</f>
        <v/>
      </c>
      <c r="BD216" s="462" t="str">
        <f>IF(BD215="","",VLOOKUP(BD215,勤務形態一覧表_シフト記号表!$C$6:$L$47,10,FALSE))</f>
        <v/>
      </c>
      <c r="BE216" s="462" t="str">
        <f>IF(BE215="","",VLOOKUP(BE215,勤務形態一覧表_シフト記号表!$C$6:$L$47,10,FALSE))</f>
        <v/>
      </c>
      <c r="BF216" s="1164">
        <f>IF($BI$3="４週",SUM(AA216:BB216),IF($BI$3="暦月",SUM(AA216:BE216),""))</f>
        <v>0</v>
      </c>
      <c r="BG216" s="1165"/>
      <c r="BH216" s="1166">
        <f>IF($BI$3="４週",BF216/4,IF($BI$3="暦月",(BF216/($BI$8/7)),""))</f>
        <v>0</v>
      </c>
      <c r="BI216" s="1165"/>
      <c r="BJ216" s="1161"/>
      <c r="BK216" s="1162"/>
      <c r="BL216" s="1162"/>
      <c r="BM216" s="1162"/>
      <c r="BN216" s="1163"/>
    </row>
    <row r="217" spans="2:66" ht="20.25" customHeight="1" x14ac:dyDescent="0.15">
      <c r="B217" s="464"/>
      <c r="C217" s="464"/>
      <c r="D217" s="464"/>
      <c r="E217" s="464"/>
      <c r="F217" s="464"/>
      <c r="G217" s="465"/>
      <c r="H217" s="465"/>
      <c r="I217" s="465"/>
      <c r="J217" s="465"/>
      <c r="K217" s="465"/>
      <c r="L217" s="465"/>
      <c r="M217" s="466"/>
      <c r="N217" s="466"/>
      <c r="O217" s="465"/>
      <c r="P217" s="465"/>
      <c r="Q217" s="465"/>
      <c r="R217" s="465"/>
      <c r="S217" s="467"/>
      <c r="T217" s="467"/>
      <c r="U217" s="467"/>
      <c r="V217" s="468"/>
      <c r="W217" s="468"/>
      <c r="X217" s="468"/>
      <c r="Y217" s="469"/>
      <c r="Z217" s="470"/>
      <c r="AA217" s="471"/>
      <c r="AB217" s="471"/>
      <c r="AC217" s="471"/>
      <c r="AD217" s="471"/>
      <c r="AE217" s="471"/>
      <c r="AF217" s="471"/>
      <c r="AG217" s="471"/>
      <c r="AH217" s="471"/>
      <c r="AI217" s="471"/>
      <c r="AJ217" s="471"/>
      <c r="AK217" s="471"/>
      <c r="AL217" s="471"/>
      <c r="AM217" s="471"/>
      <c r="AN217" s="471"/>
      <c r="AO217" s="471"/>
      <c r="AP217" s="471"/>
      <c r="AQ217" s="471"/>
      <c r="AR217" s="471"/>
      <c r="AS217" s="471"/>
      <c r="AT217" s="471"/>
      <c r="AU217" s="471"/>
      <c r="AV217" s="471"/>
      <c r="AW217" s="471"/>
      <c r="AX217" s="471"/>
      <c r="AY217" s="471"/>
      <c r="AZ217" s="471"/>
      <c r="BA217" s="471"/>
      <c r="BB217" s="471"/>
      <c r="BC217" s="471"/>
      <c r="BD217" s="471"/>
      <c r="BE217" s="471"/>
      <c r="BF217" s="471"/>
      <c r="BG217" s="471"/>
      <c r="BH217" s="472"/>
      <c r="BI217" s="472"/>
      <c r="BJ217" s="467"/>
      <c r="BK217" s="467"/>
      <c r="BL217" s="467"/>
      <c r="BM217" s="467"/>
      <c r="BN217" s="467"/>
    </row>
    <row r="218" spans="2:66" ht="20.25" customHeight="1" x14ac:dyDescent="0.15">
      <c r="B218" s="464"/>
      <c r="C218" s="464"/>
      <c r="D218" s="464"/>
      <c r="E218" s="464"/>
      <c r="F218" s="464"/>
      <c r="G218" s="465"/>
      <c r="H218" s="465"/>
      <c r="I218" s="465"/>
      <c r="J218" s="465"/>
      <c r="K218" s="465"/>
      <c r="L218" s="465"/>
      <c r="M218" s="473"/>
      <c r="N218" s="474" t="s">
        <v>977</v>
      </c>
      <c r="O218" s="474"/>
      <c r="P218" s="474"/>
      <c r="Q218" s="474"/>
      <c r="R218" s="474"/>
      <c r="S218" s="474"/>
      <c r="T218" s="474"/>
      <c r="U218" s="474"/>
      <c r="V218" s="474"/>
      <c r="W218" s="474"/>
      <c r="X218" s="475"/>
      <c r="Y218" s="474"/>
      <c r="Z218" s="474"/>
      <c r="AA218" s="474"/>
      <c r="AB218" s="474"/>
      <c r="AC218" s="474"/>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6"/>
      <c r="AY218" s="476"/>
      <c r="AZ218" s="476"/>
      <c r="BA218" s="476"/>
      <c r="BB218" s="476"/>
      <c r="BC218" s="476"/>
      <c r="BD218" s="476"/>
      <c r="BE218" s="476"/>
      <c r="BF218" s="476"/>
      <c r="BG218" s="476"/>
      <c r="BH218" s="477"/>
      <c r="BI218" s="472"/>
      <c r="BJ218" s="467"/>
      <c r="BK218" s="467"/>
      <c r="BL218" s="467"/>
      <c r="BM218" s="467"/>
      <c r="BN218" s="467"/>
    </row>
    <row r="219" spans="2:66" ht="20.25" customHeight="1" x14ac:dyDescent="0.15">
      <c r="B219" s="464"/>
      <c r="C219" s="464"/>
      <c r="D219" s="464"/>
      <c r="E219" s="464"/>
      <c r="F219" s="464"/>
      <c r="G219" s="465"/>
      <c r="H219" s="465"/>
      <c r="I219" s="465"/>
      <c r="J219" s="465"/>
      <c r="K219" s="465"/>
      <c r="L219" s="465"/>
      <c r="M219" s="473"/>
      <c r="N219" s="474"/>
      <c r="O219" s="474" t="s">
        <v>978</v>
      </c>
      <c r="P219" s="474"/>
      <c r="Q219" s="474"/>
      <c r="R219" s="474"/>
      <c r="S219" s="474"/>
      <c r="T219" s="474"/>
      <c r="U219" s="474"/>
      <c r="V219" s="474"/>
      <c r="W219" s="474"/>
      <c r="X219" s="475"/>
      <c r="Y219" s="474"/>
      <c r="Z219" s="474"/>
      <c r="AA219" s="474"/>
      <c r="AB219" s="474"/>
      <c r="AC219" s="474"/>
      <c r="AD219" s="476"/>
      <c r="AE219" s="474" t="s">
        <v>979</v>
      </c>
      <c r="AF219" s="474"/>
      <c r="AG219" s="474"/>
      <c r="AH219" s="474"/>
      <c r="AI219" s="474"/>
      <c r="AJ219" s="474"/>
      <c r="AK219" s="474"/>
      <c r="AL219" s="474"/>
      <c r="AM219" s="474"/>
      <c r="AN219" s="475"/>
      <c r="AO219" s="474"/>
      <c r="AP219" s="474"/>
      <c r="AQ219" s="474"/>
      <c r="AR219" s="474"/>
      <c r="AS219" s="476"/>
      <c r="AT219" s="476"/>
      <c r="AU219" s="474" t="s">
        <v>980</v>
      </c>
      <c r="AV219" s="476"/>
      <c r="AW219" s="476"/>
      <c r="AX219" s="476"/>
      <c r="AY219" s="476"/>
      <c r="AZ219" s="476"/>
      <c r="BA219" s="476"/>
      <c r="BB219" s="476"/>
      <c r="BC219" s="476"/>
      <c r="BD219" s="476"/>
      <c r="BE219" s="476"/>
      <c r="BF219" s="476"/>
      <c r="BG219" s="476"/>
      <c r="BH219" s="477"/>
      <c r="BI219" s="472"/>
      <c r="BJ219" s="1145"/>
      <c r="BK219" s="1145"/>
      <c r="BL219" s="1145"/>
      <c r="BM219" s="1145"/>
      <c r="BN219" s="467"/>
    </row>
    <row r="220" spans="2:66" ht="20.25" customHeight="1" x14ac:dyDescent="0.15">
      <c r="B220" s="464"/>
      <c r="C220" s="464"/>
      <c r="D220" s="464"/>
      <c r="E220" s="464"/>
      <c r="F220" s="464"/>
      <c r="G220" s="465"/>
      <c r="H220" s="465"/>
      <c r="I220" s="465"/>
      <c r="J220" s="465"/>
      <c r="K220" s="465"/>
      <c r="L220" s="465"/>
      <c r="M220" s="473"/>
      <c r="N220" s="474"/>
      <c r="O220" s="1131" t="s">
        <v>981</v>
      </c>
      <c r="P220" s="1131"/>
      <c r="Q220" s="1131" t="s">
        <v>982</v>
      </c>
      <c r="R220" s="1131"/>
      <c r="S220" s="1131"/>
      <c r="T220" s="1131"/>
      <c r="U220" s="474"/>
      <c r="V220" s="1146" t="s">
        <v>983</v>
      </c>
      <c r="W220" s="1146"/>
      <c r="X220" s="1146"/>
      <c r="Y220" s="1146"/>
      <c r="Z220" s="478"/>
      <c r="AA220" s="479" t="s">
        <v>984</v>
      </c>
      <c r="AB220" s="479"/>
      <c r="AC220" s="385"/>
      <c r="AD220" s="476"/>
      <c r="AE220" s="1131" t="s">
        <v>981</v>
      </c>
      <c r="AF220" s="1131"/>
      <c r="AG220" s="1131" t="s">
        <v>982</v>
      </c>
      <c r="AH220" s="1131"/>
      <c r="AI220" s="1131"/>
      <c r="AJ220" s="1131"/>
      <c r="AK220" s="474"/>
      <c r="AL220" s="1146" t="s">
        <v>983</v>
      </c>
      <c r="AM220" s="1146"/>
      <c r="AN220" s="1146"/>
      <c r="AO220" s="1146"/>
      <c r="AP220" s="478"/>
      <c r="AQ220" s="479" t="s">
        <v>984</v>
      </c>
      <c r="AR220" s="479"/>
      <c r="AS220" s="476"/>
      <c r="AT220" s="476"/>
      <c r="AU220" s="476"/>
      <c r="AV220" s="476"/>
      <c r="AW220" s="476"/>
      <c r="AX220" s="476"/>
      <c r="AY220" s="476"/>
      <c r="AZ220" s="476"/>
      <c r="BA220" s="476"/>
      <c r="BB220" s="476"/>
      <c r="BC220" s="476"/>
      <c r="BD220" s="476"/>
      <c r="BE220" s="476"/>
      <c r="BF220" s="476"/>
      <c r="BG220" s="476"/>
      <c r="BH220" s="477"/>
      <c r="BI220" s="472"/>
      <c r="BJ220" s="1147"/>
      <c r="BK220" s="1147"/>
      <c r="BL220" s="1147"/>
      <c r="BM220" s="1147"/>
      <c r="BN220" s="467"/>
    </row>
    <row r="221" spans="2:66" ht="20.25" customHeight="1" x14ac:dyDescent="0.15">
      <c r="B221" s="464"/>
      <c r="C221" s="464"/>
      <c r="D221" s="464"/>
      <c r="E221" s="464"/>
      <c r="F221" s="464"/>
      <c r="G221" s="465"/>
      <c r="H221" s="465"/>
      <c r="I221" s="465"/>
      <c r="J221" s="465"/>
      <c r="K221" s="465"/>
      <c r="L221" s="465"/>
      <c r="M221" s="473"/>
      <c r="N221" s="474"/>
      <c r="O221" s="1132"/>
      <c r="P221" s="1132"/>
      <c r="Q221" s="1132" t="s">
        <v>985</v>
      </c>
      <c r="R221" s="1132"/>
      <c r="S221" s="1132" t="s">
        <v>986</v>
      </c>
      <c r="T221" s="1132"/>
      <c r="U221" s="474"/>
      <c r="V221" s="1132" t="s">
        <v>985</v>
      </c>
      <c r="W221" s="1132"/>
      <c r="X221" s="1132" t="s">
        <v>986</v>
      </c>
      <c r="Y221" s="1132"/>
      <c r="Z221" s="478"/>
      <c r="AA221" s="479" t="s">
        <v>987</v>
      </c>
      <c r="AB221" s="479"/>
      <c r="AC221" s="385"/>
      <c r="AD221" s="476"/>
      <c r="AE221" s="1132"/>
      <c r="AF221" s="1132"/>
      <c r="AG221" s="1132" t="s">
        <v>985</v>
      </c>
      <c r="AH221" s="1132"/>
      <c r="AI221" s="1132" t="s">
        <v>986</v>
      </c>
      <c r="AJ221" s="1132"/>
      <c r="AK221" s="474"/>
      <c r="AL221" s="1132" t="s">
        <v>985</v>
      </c>
      <c r="AM221" s="1132"/>
      <c r="AN221" s="1132" t="s">
        <v>986</v>
      </c>
      <c r="AO221" s="1132"/>
      <c r="AP221" s="478"/>
      <c r="AQ221" s="479" t="s">
        <v>987</v>
      </c>
      <c r="AR221" s="479"/>
      <c r="AS221" s="476"/>
      <c r="AT221" s="476"/>
      <c r="AU221" s="480" t="s">
        <v>988</v>
      </c>
      <c r="AV221" s="480"/>
      <c r="AW221" s="480"/>
      <c r="AX221" s="480"/>
      <c r="AY221" s="478"/>
      <c r="AZ221" s="479" t="s">
        <v>989</v>
      </c>
      <c r="BA221" s="480"/>
      <c r="BB221" s="480"/>
      <c r="BC221" s="480"/>
      <c r="BD221" s="478"/>
      <c r="BE221" s="1132" t="s">
        <v>990</v>
      </c>
      <c r="BF221" s="1132"/>
      <c r="BG221" s="1132"/>
      <c r="BH221" s="1132"/>
      <c r="BI221" s="472"/>
      <c r="BJ221" s="1144"/>
      <c r="BK221" s="1144"/>
      <c r="BL221" s="1144"/>
      <c r="BM221" s="1144"/>
      <c r="BN221" s="467"/>
    </row>
    <row r="222" spans="2:66" ht="20.25" customHeight="1" x14ac:dyDescent="0.15">
      <c r="B222" s="464"/>
      <c r="C222" s="464"/>
      <c r="D222" s="464"/>
      <c r="E222" s="464"/>
      <c r="F222" s="464"/>
      <c r="G222" s="465"/>
      <c r="H222" s="465"/>
      <c r="I222" s="465"/>
      <c r="J222" s="465"/>
      <c r="K222" s="465"/>
      <c r="L222" s="465"/>
      <c r="M222" s="473"/>
      <c r="N222" s="474"/>
      <c r="O222" s="1122" t="s">
        <v>991</v>
      </c>
      <c r="P222" s="1122"/>
      <c r="Q222" s="1127">
        <f>SUMIFS($BF$17:$BF$216,$J$17:$J$216,"看護職員",$L$17:$L$216,"A")</f>
        <v>0</v>
      </c>
      <c r="R222" s="1127"/>
      <c r="S222" s="1128">
        <f>SUMIFS($BH$17:$BH$216,$J$17:$J$216,"看護職員",$L$17:$L$216,"A")</f>
        <v>0</v>
      </c>
      <c r="T222" s="1128"/>
      <c r="U222" s="481"/>
      <c r="V222" s="1129">
        <v>0</v>
      </c>
      <c r="W222" s="1129"/>
      <c r="X222" s="1129">
        <v>0</v>
      </c>
      <c r="Y222" s="1129"/>
      <c r="Z222" s="482"/>
      <c r="AA222" s="1140">
        <v>0</v>
      </c>
      <c r="AB222" s="1141"/>
      <c r="AC222" s="385"/>
      <c r="AD222" s="476"/>
      <c r="AE222" s="1122" t="s">
        <v>991</v>
      </c>
      <c r="AF222" s="1122"/>
      <c r="AG222" s="1127">
        <f>SUMIFS($BF$17:$BF$216,$J$17:$J$216,"介護職員",$L$17:$L$216,"A")</f>
        <v>0</v>
      </c>
      <c r="AH222" s="1127"/>
      <c r="AI222" s="1128">
        <f>SUMIFS($BH$17:$BH$216,$J$17:$J$216,"介護職員",$L$17:$L$216,"A")</f>
        <v>0</v>
      </c>
      <c r="AJ222" s="1128"/>
      <c r="AK222" s="481"/>
      <c r="AL222" s="1129">
        <v>0</v>
      </c>
      <c r="AM222" s="1129"/>
      <c r="AN222" s="1129">
        <v>0</v>
      </c>
      <c r="AO222" s="1129"/>
      <c r="AP222" s="482"/>
      <c r="AQ222" s="1140">
        <v>0</v>
      </c>
      <c r="AR222" s="1141"/>
      <c r="AS222" s="476"/>
      <c r="AT222" s="476"/>
      <c r="AU222" s="1167">
        <f>Y236</f>
        <v>0</v>
      </c>
      <c r="AV222" s="1122"/>
      <c r="AW222" s="1122"/>
      <c r="AX222" s="1122"/>
      <c r="AY222" s="483" t="s">
        <v>992</v>
      </c>
      <c r="AZ222" s="1167">
        <f>AO236</f>
        <v>0</v>
      </c>
      <c r="BA222" s="1168"/>
      <c r="BB222" s="1168"/>
      <c r="BC222" s="1168"/>
      <c r="BD222" s="483" t="s">
        <v>993</v>
      </c>
      <c r="BE222" s="1133">
        <f>ROUNDDOWN(AU222+AZ222,1)</f>
        <v>0</v>
      </c>
      <c r="BF222" s="1133"/>
      <c r="BG222" s="1133"/>
      <c r="BH222" s="1133"/>
      <c r="BI222" s="472"/>
      <c r="BJ222" s="484"/>
      <c r="BK222" s="484"/>
      <c r="BL222" s="484"/>
      <c r="BM222" s="484"/>
      <c r="BN222" s="467"/>
    </row>
    <row r="223" spans="2:66" ht="20.25" customHeight="1" x14ac:dyDescent="0.15">
      <c r="B223" s="464"/>
      <c r="C223" s="464"/>
      <c r="D223" s="464"/>
      <c r="E223" s="464"/>
      <c r="F223" s="464"/>
      <c r="G223" s="465"/>
      <c r="H223" s="465"/>
      <c r="I223" s="465"/>
      <c r="J223" s="465"/>
      <c r="K223" s="465"/>
      <c r="L223" s="465"/>
      <c r="M223" s="473"/>
      <c r="N223" s="474"/>
      <c r="O223" s="1122" t="s">
        <v>994</v>
      </c>
      <c r="P223" s="1122"/>
      <c r="Q223" s="1127">
        <f>SUMIFS($BF$17:$BF$216,$J$17:$J$216,"看護職員",$L$17:$L$216,"B")</f>
        <v>0</v>
      </c>
      <c r="R223" s="1127"/>
      <c r="S223" s="1128">
        <f>SUMIFS($BH$17:$BH$216,$J$17:$J$216,"看護職員",$L$17:$L$216,"B")</f>
        <v>0</v>
      </c>
      <c r="T223" s="1128"/>
      <c r="U223" s="481"/>
      <c r="V223" s="1129">
        <v>0</v>
      </c>
      <c r="W223" s="1129"/>
      <c r="X223" s="1129">
        <v>0</v>
      </c>
      <c r="Y223" s="1129"/>
      <c r="Z223" s="482"/>
      <c r="AA223" s="1140">
        <v>0</v>
      </c>
      <c r="AB223" s="1141"/>
      <c r="AC223" s="385"/>
      <c r="AD223" s="476"/>
      <c r="AE223" s="1122" t="s">
        <v>994</v>
      </c>
      <c r="AF223" s="1122"/>
      <c r="AG223" s="1127">
        <f>SUMIFS($BF$17:$BF$216,$J$17:$J$216,"介護職員",$L$17:$L$216,"B")</f>
        <v>0</v>
      </c>
      <c r="AH223" s="1127"/>
      <c r="AI223" s="1128">
        <f>SUMIFS($BH$17:$BH$216,$J$17:$J$216,"介護職員",$L$17:$L$216,"B")</f>
        <v>0</v>
      </c>
      <c r="AJ223" s="1128"/>
      <c r="AK223" s="481"/>
      <c r="AL223" s="1129">
        <v>0</v>
      </c>
      <c r="AM223" s="1129"/>
      <c r="AN223" s="1129">
        <v>0</v>
      </c>
      <c r="AO223" s="1129"/>
      <c r="AP223" s="482"/>
      <c r="AQ223" s="1140">
        <v>0</v>
      </c>
      <c r="AR223" s="1141"/>
      <c r="AS223" s="476"/>
      <c r="AT223" s="476"/>
      <c r="AU223" s="476"/>
      <c r="AV223" s="476"/>
      <c r="AW223" s="476"/>
      <c r="AX223" s="476"/>
      <c r="AY223" s="476"/>
      <c r="AZ223" s="476"/>
      <c r="BA223" s="476"/>
      <c r="BB223" s="476"/>
      <c r="BC223" s="476"/>
      <c r="BD223" s="476"/>
      <c r="BE223" s="476"/>
      <c r="BF223" s="476"/>
      <c r="BG223" s="476"/>
      <c r="BH223" s="477"/>
      <c r="BI223" s="472"/>
      <c r="BJ223" s="467"/>
      <c r="BK223" s="467"/>
      <c r="BL223" s="467"/>
      <c r="BM223" s="467"/>
      <c r="BN223" s="467"/>
    </row>
    <row r="224" spans="2:66" ht="20.25" customHeight="1" x14ac:dyDescent="0.15">
      <c r="B224" s="464"/>
      <c r="C224" s="464"/>
      <c r="D224" s="464"/>
      <c r="E224" s="464"/>
      <c r="F224" s="464"/>
      <c r="G224" s="465"/>
      <c r="H224" s="465"/>
      <c r="I224" s="465"/>
      <c r="J224" s="465"/>
      <c r="K224" s="465"/>
      <c r="L224" s="465"/>
      <c r="M224" s="473"/>
      <c r="N224" s="474"/>
      <c r="O224" s="1122" t="s">
        <v>995</v>
      </c>
      <c r="P224" s="1122"/>
      <c r="Q224" s="1127">
        <f>SUMIFS($BF$17:$BF$216,$J$17:$J$216,"看護職員",$L$17:$L$216,"C")</f>
        <v>0</v>
      </c>
      <c r="R224" s="1127"/>
      <c r="S224" s="1128">
        <f>SUMIFS($BH$17:$BH$216,$J$17:$J$216,"看護職員",$L$17:$L$216,"C")</f>
        <v>0</v>
      </c>
      <c r="T224" s="1128"/>
      <c r="U224" s="481"/>
      <c r="V224" s="1129">
        <v>0</v>
      </c>
      <c r="W224" s="1129"/>
      <c r="X224" s="1130">
        <v>0</v>
      </c>
      <c r="Y224" s="1130"/>
      <c r="Z224" s="482"/>
      <c r="AA224" s="1125" t="s">
        <v>996</v>
      </c>
      <c r="AB224" s="1126"/>
      <c r="AC224" s="385"/>
      <c r="AD224" s="476"/>
      <c r="AE224" s="1122" t="s">
        <v>995</v>
      </c>
      <c r="AF224" s="1122"/>
      <c r="AG224" s="1127">
        <f>SUMIFS($BF$17:$BF$216,$J$17:$J$216,"介護職員",$L$17:$L$216,"C")</f>
        <v>0</v>
      </c>
      <c r="AH224" s="1127"/>
      <c r="AI224" s="1128">
        <f>SUMIFS($BH$17:$BH$216,$J$17:$J$216,"介護職員",$L$17:$L$216,"C")</f>
        <v>0</v>
      </c>
      <c r="AJ224" s="1128"/>
      <c r="AK224" s="481"/>
      <c r="AL224" s="1129">
        <v>0</v>
      </c>
      <c r="AM224" s="1129"/>
      <c r="AN224" s="1130">
        <v>0</v>
      </c>
      <c r="AO224" s="1130"/>
      <c r="AP224" s="482"/>
      <c r="AQ224" s="1125" t="s">
        <v>996</v>
      </c>
      <c r="AR224" s="1126"/>
      <c r="AS224" s="476"/>
      <c r="AT224" s="476"/>
      <c r="AU224" s="476"/>
      <c r="AV224" s="476"/>
      <c r="AW224" s="476"/>
      <c r="AX224" s="476"/>
      <c r="AY224" s="476"/>
      <c r="AZ224" s="476"/>
      <c r="BA224" s="476"/>
      <c r="BB224" s="476"/>
      <c r="BC224" s="476"/>
      <c r="BD224" s="476"/>
      <c r="BE224" s="476"/>
      <c r="BF224" s="476"/>
      <c r="BG224" s="476"/>
      <c r="BH224" s="477"/>
      <c r="BI224" s="472"/>
      <c r="BJ224" s="467"/>
      <c r="BK224" s="467"/>
      <c r="BL224" s="467"/>
      <c r="BM224" s="467"/>
      <c r="BN224" s="467"/>
    </row>
    <row r="225" spans="2:66" ht="20.25" customHeight="1" x14ac:dyDescent="0.15">
      <c r="B225" s="464"/>
      <c r="C225" s="464"/>
      <c r="D225" s="464"/>
      <c r="E225" s="464"/>
      <c r="F225" s="464"/>
      <c r="G225" s="465"/>
      <c r="H225" s="465"/>
      <c r="I225" s="465"/>
      <c r="J225" s="465"/>
      <c r="K225" s="465"/>
      <c r="L225" s="465"/>
      <c r="M225" s="473"/>
      <c r="N225" s="474"/>
      <c r="O225" s="1122" t="s">
        <v>997</v>
      </c>
      <c r="P225" s="1122"/>
      <c r="Q225" s="1127">
        <f>SUMIFS($BF$17:$BF$216,$J$17:$J$216,"看護職員",$L$17:$L$216,"D")</f>
        <v>0</v>
      </c>
      <c r="R225" s="1127"/>
      <c r="S225" s="1128">
        <f>SUMIFS($BH$17:$BH$216,$J$17:$J$216,"看護職員",$L$17:$L$216,"D")</f>
        <v>0</v>
      </c>
      <c r="T225" s="1128"/>
      <c r="U225" s="481"/>
      <c r="V225" s="1129">
        <v>0</v>
      </c>
      <c r="W225" s="1129"/>
      <c r="X225" s="1130">
        <v>0</v>
      </c>
      <c r="Y225" s="1130"/>
      <c r="Z225" s="482"/>
      <c r="AA225" s="1125" t="s">
        <v>996</v>
      </c>
      <c r="AB225" s="1126"/>
      <c r="AC225" s="385"/>
      <c r="AD225" s="476"/>
      <c r="AE225" s="1122" t="s">
        <v>997</v>
      </c>
      <c r="AF225" s="1122"/>
      <c r="AG225" s="1127">
        <f>SUMIFS($BF$17:$BF$216,$J$17:$J$216,"介護職員",$L$17:$L$216,"D")</f>
        <v>0</v>
      </c>
      <c r="AH225" s="1127"/>
      <c r="AI225" s="1128">
        <f>SUMIFS($BH$17:$BH$216,$J$17:$J$216,"介護職員",$L$17:$L$216,"D")</f>
        <v>0</v>
      </c>
      <c r="AJ225" s="1128"/>
      <c r="AK225" s="481"/>
      <c r="AL225" s="1129">
        <v>0</v>
      </c>
      <c r="AM225" s="1129"/>
      <c r="AN225" s="1130">
        <v>0</v>
      </c>
      <c r="AO225" s="1130"/>
      <c r="AP225" s="482"/>
      <c r="AQ225" s="1125" t="s">
        <v>996</v>
      </c>
      <c r="AR225" s="1126"/>
      <c r="AS225" s="476"/>
      <c r="AT225" s="476"/>
      <c r="AU225" s="474" t="s">
        <v>998</v>
      </c>
      <c r="AV225" s="474"/>
      <c r="AW225" s="474"/>
      <c r="AX225" s="474"/>
      <c r="AY225" s="474"/>
      <c r="AZ225" s="474"/>
      <c r="BA225" s="476"/>
      <c r="BB225" s="476"/>
      <c r="BC225" s="476"/>
      <c r="BD225" s="476"/>
      <c r="BE225" s="476"/>
      <c r="BF225" s="476"/>
      <c r="BG225" s="476"/>
      <c r="BH225" s="477"/>
      <c r="BI225" s="472"/>
      <c r="BJ225" s="467"/>
      <c r="BK225" s="467"/>
      <c r="BL225" s="467"/>
      <c r="BM225" s="467"/>
      <c r="BN225" s="467"/>
    </row>
    <row r="226" spans="2:66" ht="20.25" customHeight="1" x14ac:dyDescent="0.15">
      <c r="B226" s="464"/>
      <c r="C226" s="464"/>
      <c r="D226" s="464"/>
      <c r="E226" s="464"/>
      <c r="F226" s="464"/>
      <c r="G226" s="465"/>
      <c r="H226" s="465"/>
      <c r="I226" s="465"/>
      <c r="J226" s="465"/>
      <c r="K226" s="465"/>
      <c r="L226" s="465"/>
      <c r="M226" s="473"/>
      <c r="N226" s="474"/>
      <c r="O226" s="1122" t="s">
        <v>990</v>
      </c>
      <c r="P226" s="1122"/>
      <c r="Q226" s="1127">
        <f>SUM(Q222:R225)</f>
        <v>0</v>
      </c>
      <c r="R226" s="1127"/>
      <c r="S226" s="1128">
        <f>SUM(S222:T225)</f>
        <v>0</v>
      </c>
      <c r="T226" s="1128"/>
      <c r="U226" s="481"/>
      <c r="V226" s="1127">
        <f>SUM(V222:W225)</f>
        <v>0</v>
      </c>
      <c r="W226" s="1127"/>
      <c r="X226" s="1128">
        <f>SUM(X222:Y225)</f>
        <v>0</v>
      </c>
      <c r="Y226" s="1128"/>
      <c r="Z226" s="482"/>
      <c r="AA226" s="1142">
        <f>SUM(AA222:AB223)</f>
        <v>0</v>
      </c>
      <c r="AB226" s="1143"/>
      <c r="AC226" s="385"/>
      <c r="AD226" s="476"/>
      <c r="AE226" s="1122" t="s">
        <v>990</v>
      </c>
      <c r="AF226" s="1122"/>
      <c r="AG226" s="1127">
        <f>SUM(AG222:AH225)</f>
        <v>0</v>
      </c>
      <c r="AH226" s="1127"/>
      <c r="AI226" s="1128">
        <f>SUM(AI222:AJ225)</f>
        <v>0</v>
      </c>
      <c r="AJ226" s="1128"/>
      <c r="AK226" s="481"/>
      <c r="AL226" s="1127">
        <f>SUM(AL222:AM225)</f>
        <v>0</v>
      </c>
      <c r="AM226" s="1127"/>
      <c r="AN226" s="1128">
        <f>SUM(AN222:AO225)</f>
        <v>0</v>
      </c>
      <c r="AO226" s="1128"/>
      <c r="AP226" s="482"/>
      <c r="AQ226" s="1142">
        <f>SUM(AQ222:AR223)</f>
        <v>0</v>
      </c>
      <c r="AR226" s="1143"/>
      <c r="AS226" s="476"/>
      <c r="AT226" s="476"/>
      <c r="AU226" s="1122" t="s">
        <v>999</v>
      </c>
      <c r="AV226" s="1122"/>
      <c r="AW226" s="1122" t="s">
        <v>1000</v>
      </c>
      <c r="AX226" s="1122"/>
      <c r="AY226" s="1122"/>
      <c r="AZ226" s="1122"/>
      <c r="BA226" s="476"/>
      <c r="BB226" s="476"/>
      <c r="BC226" s="476"/>
      <c r="BD226" s="476"/>
      <c r="BE226" s="476"/>
      <c r="BF226" s="476"/>
      <c r="BG226" s="476"/>
      <c r="BH226" s="477"/>
      <c r="BI226" s="472"/>
      <c r="BJ226" s="467"/>
      <c r="BK226" s="467"/>
      <c r="BL226" s="467"/>
      <c r="BM226" s="467"/>
      <c r="BN226" s="467"/>
    </row>
    <row r="227" spans="2:66" ht="20.25" customHeight="1" x14ac:dyDescent="0.15">
      <c r="B227" s="464"/>
      <c r="C227" s="464"/>
      <c r="D227" s="464"/>
      <c r="E227" s="464"/>
      <c r="F227" s="464"/>
      <c r="G227" s="465"/>
      <c r="H227" s="465"/>
      <c r="I227" s="465"/>
      <c r="J227" s="465"/>
      <c r="K227" s="465"/>
      <c r="L227" s="465"/>
      <c r="M227" s="473"/>
      <c r="N227" s="473"/>
      <c r="O227" s="485"/>
      <c r="P227" s="485"/>
      <c r="Q227" s="485"/>
      <c r="R227" s="485"/>
      <c r="S227" s="486"/>
      <c r="T227" s="486"/>
      <c r="U227" s="486"/>
      <c r="V227" s="487"/>
      <c r="W227" s="487"/>
      <c r="X227" s="487"/>
      <c r="Y227" s="487"/>
      <c r="Z227" s="488"/>
      <c r="AA227" s="476"/>
      <c r="AB227" s="476"/>
      <c r="AC227" s="476"/>
      <c r="AD227" s="476"/>
      <c r="AE227" s="485"/>
      <c r="AF227" s="485"/>
      <c r="AG227" s="485"/>
      <c r="AH227" s="485"/>
      <c r="AI227" s="486"/>
      <c r="AJ227" s="486"/>
      <c r="AK227" s="486"/>
      <c r="AL227" s="487"/>
      <c r="AM227" s="487"/>
      <c r="AN227" s="487"/>
      <c r="AO227" s="487"/>
      <c r="AP227" s="488"/>
      <c r="AQ227" s="476"/>
      <c r="AR227" s="476"/>
      <c r="AS227" s="476"/>
      <c r="AT227" s="476"/>
      <c r="AU227" s="1122" t="s">
        <v>991</v>
      </c>
      <c r="AV227" s="1122"/>
      <c r="AW227" s="1122" t="s">
        <v>1001</v>
      </c>
      <c r="AX227" s="1122"/>
      <c r="AY227" s="1122"/>
      <c r="AZ227" s="1122"/>
      <c r="BA227" s="476"/>
      <c r="BB227" s="476"/>
      <c r="BC227" s="476"/>
      <c r="BD227" s="476"/>
      <c r="BE227" s="476"/>
      <c r="BF227" s="476"/>
      <c r="BG227" s="476"/>
      <c r="BH227" s="477"/>
      <c r="BI227" s="472"/>
      <c r="BJ227" s="467"/>
      <c r="BK227" s="467"/>
      <c r="BL227" s="467"/>
      <c r="BM227" s="467"/>
      <c r="BN227" s="467"/>
    </row>
    <row r="228" spans="2:66" ht="20.25" customHeight="1" x14ac:dyDescent="0.15">
      <c r="B228" s="464"/>
      <c r="C228" s="464"/>
      <c r="D228" s="464"/>
      <c r="E228" s="464"/>
      <c r="F228" s="464"/>
      <c r="G228" s="465"/>
      <c r="H228" s="465"/>
      <c r="I228" s="465"/>
      <c r="J228" s="465"/>
      <c r="K228" s="465"/>
      <c r="L228" s="465"/>
      <c r="M228" s="473"/>
      <c r="N228" s="473"/>
      <c r="O228" s="475" t="s">
        <v>1002</v>
      </c>
      <c r="P228" s="474"/>
      <c r="Q228" s="474"/>
      <c r="R228" s="474"/>
      <c r="S228" s="474"/>
      <c r="T228" s="474"/>
      <c r="U228" s="489" t="s">
        <v>1003</v>
      </c>
      <c r="V228" s="1136" t="s">
        <v>1004</v>
      </c>
      <c r="W228" s="1137"/>
      <c r="X228" s="490"/>
      <c r="Y228" s="490"/>
      <c r="Z228" s="474"/>
      <c r="AA228" s="474"/>
      <c r="AB228" s="474"/>
      <c r="AC228" s="476"/>
      <c r="AD228" s="476"/>
      <c r="AE228" s="475" t="s">
        <v>1002</v>
      </c>
      <c r="AF228" s="474"/>
      <c r="AG228" s="474"/>
      <c r="AH228" s="474"/>
      <c r="AI228" s="474"/>
      <c r="AJ228" s="474"/>
      <c r="AK228" s="489" t="s">
        <v>1003</v>
      </c>
      <c r="AL228" s="1138" t="str">
        <f>V228</f>
        <v>週</v>
      </c>
      <c r="AM228" s="1139"/>
      <c r="AN228" s="490"/>
      <c r="AO228" s="490"/>
      <c r="AP228" s="474"/>
      <c r="AQ228" s="474"/>
      <c r="AR228" s="474"/>
      <c r="AS228" s="476"/>
      <c r="AT228" s="476"/>
      <c r="AU228" s="1122" t="s">
        <v>994</v>
      </c>
      <c r="AV228" s="1122"/>
      <c r="AW228" s="1122" t="s">
        <v>1005</v>
      </c>
      <c r="AX228" s="1122"/>
      <c r="AY228" s="1122"/>
      <c r="AZ228" s="1122"/>
      <c r="BA228" s="476"/>
      <c r="BB228" s="476"/>
      <c r="BC228" s="476"/>
      <c r="BD228" s="476"/>
      <c r="BE228" s="476"/>
      <c r="BF228" s="476"/>
      <c r="BG228" s="476"/>
      <c r="BH228" s="477"/>
      <c r="BI228" s="472"/>
      <c r="BJ228" s="467"/>
      <c r="BK228" s="467"/>
      <c r="BL228" s="467"/>
      <c r="BM228" s="467"/>
      <c r="BN228" s="467"/>
    </row>
    <row r="229" spans="2:66" ht="20.25" customHeight="1" x14ac:dyDescent="0.15">
      <c r="B229" s="464"/>
      <c r="C229" s="464"/>
      <c r="D229" s="464"/>
      <c r="E229" s="464"/>
      <c r="F229" s="464"/>
      <c r="G229" s="465"/>
      <c r="H229" s="465"/>
      <c r="I229" s="465"/>
      <c r="J229" s="465"/>
      <c r="K229" s="465"/>
      <c r="L229" s="465"/>
      <c r="M229" s="473"/>
      <c r="N229" s="473"/>
      <c r="O229" s="474" t="s">
        <v>1006</v>
      </c>
      <c r="P229" s="474"/>
      <c r="Q229" s="474"/>
      <c r="R229" s="474"/>
      <c r="S229" s="474"/>
      <c r="T229" s="474" t="s">
        <v>1007</v>
      </c>
      <c r="U229" s="474"/>
      <c r="V229" s="474"/>
      <c r="W229" s="474"/>
      <c r="X229" s="475"/>
      <c r="Y229" s="474"/>
      <c r="Z229" s="474"/>
      <c r="AA229" s="474"/>
      <c r="AB229" s="474"/>
      <c r="AC229" s="476"/>
      <c r="AD229" s="476"/>
      <c r="AE229" s="474" t="s">
        <v>1006</v>
      </c>
      <c r="AF229" s="474"/>
      <c r="AG229" s="474"/>
      <c r="AH229" s="474"/>
      <c r="AI229" s="474"/>
      <c r="AJ229" s="474" t="s">
        <v>1007</v>
      </c>
      <c r="AK229" s="474"/>
      <c r="AL229" s="474"/>
      <c r="AM229" s="474"/>
      <c r="AN229" s="475"/>
      <c r="AO229" s="474"/>
      <c r="AP229" s="474"/>
      <c r="AQ229" s="474"/>
      <c r="AR229" s="474"/>
      <c r="AS229" s="476"/>
      <c r="AT229" s="476"/>
      <c r="AU229" s="1122" t="s">
        <v>995</v>
      </c>
      <c r="AV229" s="1122"/>
      <c r="AW229" s="1122" t="s">
        <v>1008</v>
      </c>
      <c r="AX229" s="1122"/>
      <c r="AY229" s="1122"/>
      <c r="AZ229" s="1122"/>
      <c r="BA229" s="476"/>
      <c r="BB229" s="476"/>
      <c r="BC229" s="476"/>
      <c r="BD229" s="476"/>
      <c r="BE229" s="476"/>
      <c r="BF229" s="476"/>
      <c r="BG229" s="476"/>
      <c r="BH229" s="477"/>
      <c r="BI229" s="472"/>
      <c r="BJ229" s="467"/>
      <c r="BK229" s="467"/>
      <c r="BL229" s="467"/>
      <c r="BM229" s="467"/>
      <c r="BN229" s="467"/>
    </row>
    <row r="230" spans="2:66" ht="20.25" customHeight="1" x14ac:dyDescent="0.15">
      <c r="B230" s="464"/>
      <c r="C230" s="464"/>
      <c r="D230" s="464"/>
      <c r="E230" s="464"/>
      <c r="F230" s="464"/>
      <c r="G230" s="465"/>
      <c r="H230" s="465"/>
      <c r="I230" s="465"/>
      <c r="J230" s="465"/>
      <c r="K230" s="465"/>
      <c r="L230" s="465"/>
      <c r="M230" s="473"/>
      <c r="N230" s="473"/>
      <c r="O230" s="474" t="str">
        <f>IF($V$228="週","対象時間数（週平均）","対象時間数（当月合計）")</f>
        <v>対象時間数（週平均）</v>
      </c>
      <c r="P230" s="474"/>
      <c r="Q230" s="474"/>
      <c r="R230" s="474"/>
      <c r="S230" s="474"/>
      <c r="T230" s="474" t="str">
        <f>IF($V$228="週","週に勤務すべき時間数","当月に勤務すべき時間数")</f>
        <v>週に勤務すべき時間数</v>
      </c>
      <c r="U230" s="474"/>
      <c r="V230" s="474"/>
      <c r="W230" s="474"/>
      <c r="X230" s="475"/>
      <c r="Y230" s="474" t="s">
        <v>1009</v>
      </c>
      <c r="Z230" s="474"/>
      <c r="AA230" s="474"/>
      <c r="AB230" s="474"/>
      <c r="AC230" s="476"/>
      <c r="AD230" s="476"/>
      <c r="AE230" s="474" t="str">
        <f>IF(AL228="週","対象時間数（週平均）","対象時間数（当月合計）")</f>
        <v>対象時間数（週平均）</v>
      </c>
      <c r="AF230" s="474"/>
      <c r="AG230" s="474"/>
      <c r="AH230" s="474"/>
      <c r="AI230" s="474"/>
      <c r="AJ230" s="474" t="str">
        <f>IF($AL$228="週","週に勤務すべき時間数","当月に勤務すべき時間数")</f>
        <v>週に勤務すべき時間数</v>
      </c>
      <c r="AK230" s="474"/>
      <c r="AL230" s="474"/>
      <c r="AM230" s="474"/>
      <c r="AN230" s="475"/>
      <c r="AO230" s="474" t="s">
        <v>1009</v>
      </c>
      <c r="AP230" s="474"/>
      <c r="AQ230" s="474"/>
      <c r="AR230" s="474"/>
      <c r="AS230" s="476"/>
      <c r="AT230" s="476"/>
      <c r="AU230" s="1122" t="s">
        <v>997</v>
      </c>
      <c r="AV230" s="1122"/>
      <c r="AW230" s="1122" t="s">
        <v>1010</v>
      </c>
      <c r="AX230" s="1122"/>
      <c r="AY230" s="1122"/>
      <c r="AZ230" s="1122"/>
      <c r="BA230" s="476"/>
      <c r="BB230" s="476"/>
      <c r="BC230" s="476"/>
      <c r="BD230" s="476"/>
      <c r="BE230" s="476"/>
      <c r="BF230" s="476"/>
      <c r="BG230" s="476"/>
      <c r="BH230" s="477"/>
      <c r="BI230" s="472"/>
      <c r="BJ230" s="467"/>
      <c r="BK230" s="467"/>
      <c r="BL230" s="467"/>
      <c r="BM230" s="467"/>
      <c r="BN230" s="467"/>
    </row>
    <row r="231" spans="2:66" ht="20.25" customHeight="1" x14ac:dyDescent="0.15">
      <c r="M231" s="385"/>
      <c r="N231" s="385"/>
      <c r="O231" s="1123">
        <f>IF($V$228="週",X226,V226)</f>
        <v>0</v>
      </c>
      <c r="P231" s="1123"/>
      <c r="Q231" s="1123"/>
      <c r="R231" s="1123"/>
      <c r="S231" s="483" t="s">
        <v>1011</v>
      </c>
      <c r="T231" s="1122">
        <f>IF($V$228="週",$BE$6,$BI$6)</f>
        <v>40</v>
      </c>
      <c r="U231" s="1122"/>
      <c r="V231" s="1122"/>
      <c r="W231" s="1122"/>
      <c r="X231" s="483" t="s">
        <v>993</v>
      </c>
      <c r="Y231" s="1124">
        <f>ROUNDDOWN(O231/T231,1)</f>
        <v>0</v>
      </c>
      <c r="Z231" s="1124"/>
      <c r="AA231" s="1124"/>
      <c r="AB231" s="1124"/>
      <c r="AC231" s="385"/>
      <c r="AD231" s="385"/>
      <c r="AE231" s="1123">
        <f>IF($AL$228="週",AN226,AL226)</f>
        <v>0</v>
      </c>
      <c r="AF231" s="1123"/>
      <c r="AG231" s="1123"/>
      <c r="AH231" s="1123"/>
      <c r="AI231" s="483" t="s">
        <v>1011</v>
      </c>
      <c r="AJ231" s="1122">
        <f>IF($AL$228="週",$BE$6,$BI$6)</f>
        <v>40</v>
      </c>
      <c r="AK231" s="1122"/>
      <c r="AL231" s="1122"/>
      <c r="AM231" s="1122"/>
      <c r="AN231" s="483" t="s">
        <v>993</v>
      </c>
      <c r="AO231" s="1124">
        <f>ROUNDDOWN(AE231/AJ231,1)</f>
        <v>0</v>
      </c>
      <c r="AP231" s="1124"/>
      <c r="AQ231" s="1124"/>
      <c r="AR231" s="1124"/>
      <c r="AS231" s="385"/>
      <c r="AT231" s="385"/>
      <c r="AU231" s="385"/>
      <c r="AV231" s="385"/>
      <c r="AW231" s="385"/>
      <c r="AX231" s="385"/>
      <c r="AY231" s="385"/>
      <c r="AZ231" s="385"/>
      <c r="BA231" s="385"/>
      <c r="BB231" s="385"/>
      <c r="BC231" s="385"/>
      <c r="BD231" s="385"/>
      <c r="BE231" s="385"/>
      <c r="BF231" s="385"/>
      <c r="BG231" s="385"/>
      <c r="BH231" s="385"/>
    </row>
    <row r="232" spans="2:66" ht="20.25" customHeight="1" x14ac:dyDescent="0.15">
      <c r="M232" s="385"/>
      <c r="N232" s="385"/>
      <c r="O232" s="474"/>
      <c r="P232" s="474"/>
      <c r="Q232" s="474"/>
      <c r="R232" s="474"/>
      <c r="S232" s="474"/>
      <c r="T232" s="474"/>
      <c r="U232" s="474"/>
      <c r="V232" s="474"/>
      <c r="W232" s="474"/>
      <c r="X232" s="475"/>
      <c r="Y232" s="474" t="s">
        <v>1012</v>
      </c>
      <c r="Z232" s="474"/>
      <c r="AA232" s="474"/>
      <c r="AB232" s="474"/>
      <c r="AC232" s="385"/>
      <c r="AD232" s="385"/>
      <c r="AE232" s="474"/>
      <c r="AF232" s="474"/>
      <c r="AG232" s="474"/>
      <c r="AH232" s="474"/>
      <c r="AI232" s="474"/>
      <c r="AJ232" s="474"/>
      <c r="AK232" s="474"/>
      <c r="AL232" s="474"/>
      <c r="AM232" s="474"/>
      <c r="AN232" s="475"/>
      <c r="AO232" s="474" t="s">
        <v>1012</v>
      </c>
      <c r="AP232" s="474"/>
      <c r="AQ232" s="474"/>
      <c r="AR232" s="474"/>
      <c r="AS232" s="385"/>
      <c r="AT232" s="385"/>
      <c r="AU232" s="385"/>
      <c r="AV232" s="385"/>
      <c r="AW232" s="385"/>
      <c r="AX232" s="385"/>
      <c r="AY232" s="385"/>
      <c r="AZ232" s="385"/>
      <c r="BA232" s="385"/>
      <c r="BB232" s="385"/>
      <c r="BC232" s="385"/>
      <c r="BD232" s="385"/>
      <c r="BE232" s="385"/>
      <c r="BF232" s="385"/>
      <c r="BG232" s="385"/>
      <c r="BH232" s="385"/>
    </row>
    <row r="233" spans="2:66" ht="20.25" customHeight="1" x14ac:dyDescent="0.15">
      <c r="M233" s="385"/>
      <c r="N233" s="385"/>
      <c r="O233" s="474" t="s">
        <v>1013</v>
      </c>
      <c r="P233" s="474"/>
      <c r="Q233" s="474"/>
      <c r="R233" s="474"/>
      <c r="S233" s="474"/>
      <c r="T233" s="474"/>
      <c r="U233" s="474"/>
      <c r="V233" s="474"/>
      <c r="W233" s="474"/>
      <c r="X233" s="475"/>
      <c r="Y233" s="474"/>
      <c r="Z233" s="474"/>
      <c r="AA233" s="474"/>
      <c r="AB233" s="474"/>
      <c r="AC233" s="385"/>
      <c r="AD233" s="385"/>
      <c r="AE233" s="474" t="s">
        <v>1014</v>
      </c>
      <c r="AF233" s="474"/>
      <c r="AG233" s="474"/>
      <c r="AH233" s="474"/>
      <c r="AI233" s="474"/>
      <c r="AJ233" s="474"/>
      <c r="AK233" s="474"/>
      <c r="AL233" s="474"/>
      <c r="AM233" s="474"/>
      <c r="AN233" s="475"/>
      <c r="AO233" s="474"/>
      <c r="AP233" s="474"/>
      <c r="AQ233" s="474"/>
      <c r="AR233" s="474"/>
      <c r="AS233" s="385"/>
      <c r="AT233" s="385"/>
      <c r="AU233" s="385"/>
      <c r="AV233" s="385"/>
      <c r="AW233" s="385"/>
      <c r="AX233" s="385"/>
      <c r="AY233" s="385"/>
      <c r="AZ233" s="385"/>
      <c r="BA233" s="385"/>
      <c r="BB233" s="385"/>
      <c r="BC233" s="385"/>
      <c r="BD233" s="385"/>
      <c r="BE233" s="385"/>
      <c r="BF233" s="385"/>
      <c r="BG233" s="385"/>
      <c r="BH233" s="385"/>
    </row>
    <row r="234" spans="2:66" ht="20.25" customHeight="1" x14ac:dyDescent="0.15">
      <c r="M234" s="385"/>
      <c r="N234" s="385"/>
      <c r="O234" s="474" t="s">
        <v>984</v>
      </c>
      <c r="P234" s="474"/>
      <c r="Q234" s="474"/>
      <c r="R234" s="474"/>
      <c r="S234" s="474"/>
      <c r="T234" s="474"/>
      <c r="U234" s="474"/>
      <c r="V234" s="474"/>
      <c r="W234" s="474"/>
      <c r="X234" s="475"/>
      <c r="Y234" s="1131"/>
      <c r="Z234" s="1131"/>
      <c r="AA234" s="1131"/>
      <c r="AB234" s="1131"/>
      <c r="AC234" s="385"/>
      <c r="AD234" s="385"/>
      <c r="AE234" s="474" t="s">
        <v>984</v>
      </c>
      <c r="AF234" s="474"/>
      <c r="AG234" s="474"/>
      <c r="AH234" s="474"/>
      <c r="AI234" s="474"/>
      <c r="AJ234" s="474"/>
      <c r="AK234" s="474"/>
      <c r="AL234" s="474"/>
      <c r="AM234" s="474"/>
      <c r="AN234" s="475"/>
      <c r="AO234" s="1131"/>
      <c r="AP234" s="1131"/>
      <c r="AQ234" s="1131"/>
      <c r="AR234" s="1131"/>
      <c r="AS234" s="385"/>
      <c r="AT234" s="385"/>
      <c r="AU234" s="385"/>
      <c r="AV234" s="385"/>
      <c r="AW234" s="385"/>
      <c r="AX234" s="385"/>
      <c r="AY234" s="385"/>
      <c r="AZ234" s="385"/>
      <c r="BA234" s="385"/>
      <c r="BB234" s="385"/>
      <c r="BC234" s="385"/>
      <c r="BD234" s="385"/>
      <c r="BE234" s="385"/>
      <c r="BF234" s="385"/>
      <c r="BG234" s="385"/>
      <c r="BH234" s="385"/>
    </row>
    <row r="235" spans="2:66" ht="20.25" customHeight="1" x14ac:dyDescent="0.15">
      <c r="M235" s="385"/>
      <c r="N235" s="385"/>
      <c r="O235" s="478" t="s">
        <v>1015</v>
      </c>
      <c r="P235" s="478"/>
      <c r="Q235" s="478"/>
      <c r="R235" s="478"/>
      <c r="S235" s="478"/>
      <c r="T235" s="474" t="s">
        <v>1016</v>
      </c>
      <c r="U235" s="478"/>
      <c r="V235" s="478"/>
      <c r="W235" s="478"/>
      <c r="X235" s="478"/>
      <c r="Y235" s="1132" t="s">
        <v>990</v>
      </c>
      <c r="Z235" s="1132"/>
      <c r="AA235" s="1132"/>
      <c r="AB235" s="1132"/>
      <c r="AC235" s="385"/>
      <c r="AD235" s="385"/>
      <c r="AE235" s="478" t="s">
        <v>1015</v>
      </c>
      <c r="AF235" s="478"/>
      <c r="AG235" s="478"/>
      <c r="AH235" s="478"/>
      <c r="AI235" s="478"/>
      <c r="AJ235" s="474" t="s">
        <v>1016</v>
      </c>
      <c r="AK235" s="478"/>
      <c r="AL235" s="478"/>
      <c r="AM235" s="478"/>
      <c r="AN235" s="478"/>
      <c r="AO235" s="1132" t="s">
        <v>990</v>
      </c>
      <c r="AP235" s="1132"/>
      <c r="AQ235" s="1132"/>
      <c r="AR235" s="1132"/>
      <c r="AS235" s="385"/>
      <c r="AT235" s="385"/>
      <c r="AU235" s="385"/>
      <c r="AV235" s="385"/>
      <c r="AW235" s="385"/>
      <c r="AX235" s="385"/>
      <c r="AY235" s="385"/>
      <c r="AZ235" s="385"/>
      <c r="BA235" s="385"/>
      <c r="BB235" s="385"/>
      <c r="BC235" s="385"/>
      <c r="BD235" s="385"/>
      <c r="BE235" s="385"/>
      <c r="BF235" s="385"/>
      <c r="BG235" s="385"/>
      <c r="BH235" s="385"/>
    </row>
    <row r="236" spans="2:66" ht="20.25" customHeight="1" x14ac:dyDescent="0.15">
      <c r="M236" s="385"/>
      <c r="N236" s="385"/>
      <c r="O236" s="1122">
        <f>AA226</f>
        <v>0</v>
      </c>
      <c r="P236" s="1122"/>
      <c r="Q236" s="1122"/>
      <c r="R236" s="1122"/>
      <c r="S236" s="483" t="s">
        <v>992</v>
      </c>
      <c r="T236" s="1124">
        <f>Y231</f>
        <v>0</v>
      </c>
      <c r="U236" s="1124"/>
      <c r="V236" s="1124"/>
      <c r="W236" s="1124"/>
      <c r="X236" s="483" t="s">
        <v>993</v>
      </c>
      <c r="Y236" s="1133">
        <f>ROUNDDOWN(O236+T236,1)</f>
        <v>0</v>
      </c>
      <c r="Z236" s="1133"/>
      <c r="AA236" s="1133"/>
      <c r="AB236" s="1133"/>
      <c r="AC236" s="491"/>
      <c r="AD236" s="491"/>
      <c r="AE236" s="1134">
        <f>AQ226</f>
        <v>0</v>
      </c>
      <c r="AF236" s="1134"/>
      <c r="AG236" s="1134"/>
      <c r="AH236" s="1134"/>
      <c r="AI236" s="488" t="s">
        <v>992</v>
      </c>
      <c r="AJ236" s="1135">
        <f>AO231</f>
        <v>0</v>
      </c>
      <c r="AK236" s="1135"/>
      <c r="AL236" s="1135"/>
      <c r="AM236" s="1135"/>
      <c r="AN236" s="488" t="s">
        <v>993</v>
      </c>
      <c r="AO236" s="1133">
        <f>ROUNDDOWN(AE236+AJ236,1)</f>
        <v>0</v>
      </c>
      <c r="AP236" s="1133"/>
      <c r="AQ236" s="1133"/>
      <c r="AR236" s="1133"/>
      <c r="AS236" s="385"/>
      <c r="AT236" s="385"/>
      <c r="AU236" s="385"/>
      <c r="AV236" s="385"/>
      <c r="AW236" s="385"/>
      <c r="AX236" s="385"/>
      <c r="AY236" s="385"/>
      <c r="AZ236" s="385"/>
      <c r="BA236" s="385"/>
      <c r="BB236" s="385"/>
      <c r="BC236" s="385"/>
      <c r="BD236" s="385"/>
      <c r="BE236" s="385"/>
      <c r="BF236" s="385"/>
      <c r="BG236" s="385"/>
      <c r="BH236" s="385"/>
    </row>
    <row r="237" spans="2:66" ht="20.25" customHeight="1" x14ac:dyDescent="0.15"/>
    <row r="238" spans="2:66" ht="20.25" customHeight="1" x14ac:dyDescent="0.15"/>
    <row r="239" spans="2:66" ht="20.25" customHeight="1" x14ac:dyDescent="0.15"/>
    <row r="240" spans="2:66"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1:63" x14ac:dyDescent="0.15">
      <c r="A283" s="492"/>
      <c r="B283" s="492"/>
      <c r="C283" s="492"/>
      <c r="D283" s="492"/>
      <c r="E283" s="492"/>
      <c r="F283" s="492"/>
      <c r="G283" s="493"/>
      <c r="H283" s="493"/>
      <c r="I283" s="493"/>
      <c r="J283" s="493"/>
      <c r="K283" s="493"/>
      <c r="L283" s="493"/>
      <c r="M283" s="493"/>
      <c r="N283" s="493"/>
      <c r="O283" s="494"/>
      <c r="P283" s="494"/>
      <c r="Q283" s="494"/>
      <c r="R283" s="494"/>
      <c r="S283" s="494"/>
      <c r="T283" s="494"/>
      <c r="U283" s="494"/>
      <c r="V283" s="494"/>
      <c r="W283" s="494"/>
      <c r="X283" s="494"/>
      <c r="Y283" s="494"/>
      <c r="Z283" s="494"/>
      <c r="AA283" s="494"/>
      <c r="AB283" s="494"/>
      <c r="AC283" s="494"/>
      <c r="AD283" s="494"/>
      <c r="AE283" s="494"/>
      <c r="AF283" s="494"/>
      <c r="AG283" s="494"/>
      <c r="AH283" s="494"/>
      <c r="AI283" s="494"/>
      <c r="AJ283" s="494"/>
      <c r="AK283" s="494"/>
      <c r="AL283" s="494"/>
      <c r="AM283" s="494"/>
      <c r="AN283" s="494"/>
      <c r="AO283" s="494"/>
      <c r="AP283" s="494"/>
      <c r="AQ283" s="494"/>
      <c r="AR283" s="494"/>
      <c r="AS283" s="494"/>
      <c r="AT283" s="494"/>
      <c r="AU283" s="494"/>
      <c r="AV283" s="494"/>
      <c r="AW283" s="494"/>
      <c r="AX283" s="494"/>
      <c r="AY283" s="494"/>
      <c r="AZ283" s="494"/>
      <c r="BA283" s="494"/>
      <c r="BB283" s="494"/>
      <c r="BC283" s="494"/>
      <c r="BD283" s="495"/>
      <c r="BE283" s="495"/>
      <c r="BF283" s="495"/>
      <c r="BG283" s="495"/>
      <c r="BH283" s="495"/>
      <c r="BI283" s="495"/>
      <c r="BJ283" s="495"/>
      <c r="BK283" s="495"/>
    </row>
    <row r="284" spans="1:63" x14ac:dyDescent="0.15">
      <c r="A284" s="492"/>
      <c r="B284" s="492"/>
      <c r="C284" s="492"/>
      <c r="D284" s="492"/>
      <c r="E284" s="492"/>
      <c r="F284" s="492"/>
      <c r="G284" s="493"/>
      <c r="H284" s="493"/>
      <c r="I284" s="493"/>
      <c r="J284" s="493"/>
      <c r="K284" s="493"/>
      <c r="L284" s="493"/>
      <c r="M284" s="493"/>
      <c r="N284" s="493"/>
      <c r="O284" s="494"/>
      <c r="P284" s="494"/>
      <c r="Q284" s="494"/>
      <c r="R284" s="494"/>
      <c r="S284" s="494"/>
      <c r="T284" s="494"/>
      <c r="U284" s="494"/>
      <c r="V284" s="494"/>
      <c r="W284" s="494"/>
      <c r="X284" s="494"/>
      <c r="Y284" s="494"/>
      <c r="Z284" s="494"/>
      <c r="AA284" s="494"/>
      <c r="AB284" s="494"/>
      <c r="AC284" s="494"/>
      <c r="AD284" s="494"/>
      <c r="AE284" s="494"/>
      <c r="AF284" s="494"/>
      <c r="AG284" s="494"/>
      <c r="AH284" s="494"/>
      <c r="AI284" s="494"/>
      <c r="AJ284" s="494"/>
      <c r="AK284" s="494"/>
      <c r="AL284" s="494"/>
      <c r="AM284" s="494"/>
      <c r="AN284" s="494"/>
      <c r="AO284" s="494"/>
      <c r="AP284" s="494"/>
      <c r="AQ284" s="494"/>
      <c r="AR284" s="494"/>
      <c r="AS284" s="494"/>
      <c r="AT284" s="494"/>
      <c r="AU284" s="494"/>
      <c r="AV284" s="494"/>
      <c r="AW284" s="494"/>
      <c r="AX284" s="494"/>
      <c r="AY284" s="494"/>
      <c r="AZ284" s="494"/>
      <c r="BA284" s="494"/>
      <c r="BB284" s="494"/>
      <c r="BC284" s="494"/>
      <c r="BD284" s="495"/>
      <c r="BE284" s="495"/>
      <c r="BF284" s="495"/>
      <c r="BG284" s="495"/>
      <c r="BH284" s="495"/>
      <c r="BI284" s="495"/>
      <c r="BJ284" s="495"/>
      <c r="BK284" s="495"/>
    </row>
    <row r="285" spans="1:63" x14ac:dyDescent="0.15">
      <c r="A285" s="492"/>
      <c r="B285" s="492"/>
      <c r="C285" s="492"/>
      <c r="D285" s="492"/>
      <c r="E285" s="492"/>
      <c r="F285" s="492"/>
      <c r="G285" s="496"/>
      <c r="H285" s="496"/>
      <c r="I285" s="496"/>
      <c r="J285" s="496"/>
      <c r="K285" s="496"/>
      <c r="L285" s="496"/>
      <c r="M285" s="496"/>
      <c r="N285" s="496"/>
      <c r="O285" s="493"/>
      <c r="P285" s="493"/>
      <c r="Q285" s="492"/>
      <c r="R285" s="492"/>
      <c r="S285" s="492"/>
      <c r="T285" s="492"/>
      <c r="U285" s="492"/>
      <c r="V285" s="492"/>
    </row>
    <row r="286" spans="1:63" x14ac:dyDescent="0.15">
      <c r="A286" s="492"/>
      <c r="B286" s="492"/>
      <c r="C286" s="492"/>
      <c r="D286" s="492"/>
      <c r="E286" s="492"/>
      <c r="F286" s="492"/>
      <c r="G286" s="496"/>
      <c r="H286" s="496"/>
      <c r="I286" s="496"/>
      <c r="J286" s="496"/>
      <c r="K286" s="496"/>
      <c r="L286" s="496"/>
      <c r="M286" s="496"/>
      <c r="N286" s="496"/>
      <c r="O286" s="493"/>
      <c r="P286" s="493"/>
      <c r="Q286" s="492"/>
      <c r="R286" s="492"/>
      <c r="S286" s="492"/>
      <c r="T286" s="492"/>
      <c r="U286" s="492"/>
      <c r="V286" s="492"/>
    </row>
    <row r="287" spans="1:63" x14ac:dyDescent="0.15">
      <c r="G287" s="398"/>
      <c r="H287" s="398"/>
      <c r="I287" s="398"/>
      <c r="J287" s="398"/>
      <c r="K287" s="398"/>
      <c r="L287" s="398"/>
      <c r="M287" s="398"/>
      <c r="N287" s="398"/>
    </row>
    <row r="288" spans="1:63" x14ac:dyDescent="0.15">
      <c r="G288" s="398"/>
      <c r="H288" s="398"/>
      <c r="I288" s="398"/>
      <c r="J288" s="398"/>
      <c r="K288" s="398"/>
      <c r="L288" s="398"/>
      <c r="M288" s="398"/>
      <c r="N288" s="398"/>
    </row>
    <row r="289" spans="7:14" x14ac:dyDescent="0.15">
      <c r="G289" s="398"/>
      <c r="H289" s="398"/>
      <c r="I289" s="398"/>
      <c r="J289" s="398"/>
      <c r="K289" s="398"/>
      <c r="L289" s="398"/>
      <c r="M289" s="398"/>
      <c r="N289" s="398"/>
    </row>
    <row r="290" spans="7:14" x14ac:dyDescent="0.15">
      <c r="G290" s="398"/>
      <c r="H290" s="398"/>
      <c r="I290" s="398"/>
      <c r="J290" s="398"/>
      <c r="K290" s="398"/>
      <c r="L290" s="398"/>
      <c r="M290" s="398"/>
      <c r="N290" s="398"/>
    </row>
  </sheetData>
  <sheetProtection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s>
  <phoneticPr fontId="7"/>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xr:uid="{3D576120-C49E-44E3-9265-02A9EC354A6B}"/>
    <dataValidation type="list" allowBlank="1" showInputMessage="1" sqref="M17:N216" xr:uid="{A2B87067-6A31-4C3E-8013-7F0BFAC197AC}">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19035A9F-576F-4AB3-B9EB-1009D56D97ED}">
      <formula1>シフト記号表</formula1>
    </dataValidation>
    <dataValidation type="list" errorStyle="warning" allowBlank="1" showInputMessage="1" error="リストにない場合のみ、入力してください。" sqref="O17:R216" xr:uid="{37CDDCE9-393E-479D-AD71-46B1186FD73E}">
      <formula1>INDIRECT(G17)</formula1>
    </dataValidation>
    <dataValidation type="list" allowBlank="1" showInputMessage="1" sqref="G17:H216" xr:uid="{173469E9-E9C1-4DD6-8240-B9F8B2E5DD8E}">
      <formula1>職種</formula1>
    </dataValidation>
    <dataValidation type="list" allowBlank="1" showInputMessage="1" showErrorMessage="1" sqref="BI4:BL4" xr:uid="{FAB2AF7A-D571-4F96-8384-4A32763BB219}">
      <formula1>"予定,実績,予定・実績"</formula1>
    </dataValidation>
    <dataValidation type="decimal" allowBlank="1" showInputMessage="1" showErrorMessage="1" error="入力可能範囲　32～40" sqref="BE6:BF6" xr:uid="{B71EE954-44AA-4ADD-BAE1-6C19C6ABE323}">
      <formula1>32</formula1>
      <formula2>40</formula2>
    </dataValidation>
    <dataValidation type="list" allowBlank="1" showInputMessage="1" showErrorMessage="1" sqref="AJ3:AJ4" xr:uid="{ED8F1B7B-8999-4E54-9AA9-8E4E2C863FDE}">
      <formula1>#REF!</formula1>
    </dataValidation>
    <dataValidation type="list" allowBlank="1" showInputMessage="1" showErrorMessage="1" sqref="BI3:BL3" xr:uid="{59490270-6254-4EE0-86EF-23D5029BF798}">
      <formula1>"４週,暦月"</formula1>
    </dataValidation>
    <dataValidation type="list" allowBlank="1" showInputMessage="1" showErrorMessage="1" sqref="V228:W228" xr:uid="{D807461D-C013-419F-97AF-65C197D6879A}">
      <formula1>"週,暦月"</formula1>
    </dataValidation>
    <dataValidation type="list" allowBlank="1" showInputMessage="1" sqref="C17:C230" xr:uid="{2B86136C-C6F6-40F3-8F66-1FB5ED7763E8}">
      <formula1>"◎,○"</formula1>
    </dataValidation>
  </dataValidations>
  <printOptions horizontalCentered="1"/>
  <pageMargins left="0.15748031496062992" right="0.15748031496062992" top="0.59055118110236227" bottom="0.27559055118110237"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8BCCC07-2C46-4930-82CC-649BF917321E}">
          <x14:formula1>
            <xm:f>'プルダウン・リスト（従来型・ユニット型共通）'!$C$4:$C$17</xm:f>
          </x14:formula1>
          <xm:sqref>AX1:BM1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FCF1-ACCC-4F45-966B-12C943EFB572}">
  <sheetPr>
    <tabColor rgb="FFFFFFCC"/>
    <pageSetUpPr fitToPage="1"/>
  </sheetPr>
  <dimension ref="B1:N54"/>
  <sheetViews>
    <sheetView zoomScale="70" zoomScaleNormal="70" workbookViewId="0"/>
  </sheetViews>
  <sheetFormatPr defaultColWidth="9" defaultRowHeight="25.5" x14ac:dyDescent="0.15"/>
  <cols>
    <col min="1" max="1" width="1.625" style="499" customWidth="1"/>
    <col min="2" max="2" width="5.625" style="498" customWidth="1"/>
    <col min="3" max="3" width="10.625" style="498" customWidth="1"/>
    <col min="4" max="4" width="10.625" style="498" hidden="1" customWidth="1"/>
    <col min="5" max="5" width="3.375" style="498" bestFit="1" customWidth="1"/>
    <col min="6" max="6" width="15.625" style="499" customWidth="1"/>
    <col min="7" max="7" width="3.375" style="499" bestFit="1" customWidth="1"/>
    <col min="8" max="8" width="15.625" style="499" customWidth="1"/>
    <col min="9" max="9" width="3.375" style="499" bestFit="1" customWidth="1"/>
    <col min="10" max="10" width="15.625" style="498" customWidth="1"/>
    <col min="11" max="11" width="3.375" style="499" bestFit="1" customWidth="1"/>
    <col min="12" max="12" width="15.625" style="499" customWidth="1"/>
    <col min="13" max="13" width="3.375" style="499" customWidth="1"/>
    <col min="14" max="14" width="50.625" style="499" customWidth="1"/>
    <col min="15" max="16384" width="9" style="499"/>
  </cols>
  <sheetData>
    <row r="1" spans="2:14" x14ac:dyDescent="0.15">
      <c r="B1" s="497" t="s">
        <v>1017</v>
      </c>
    </row>
    <row r="2" spans="2:14" x14ac:dyDescent="0.15">
      <c r="B2" s="500" t="s">
        <v>1018</v>
      </c>
      <c r="F2" s="501"/>
      <c r="G2" s="502"/>
      <c r="H2" s="502"/>
      <c r="I2" s="502"/>
      <c r="J2" s="503"/>
      <c r="K2" s="502"/>
      <c r="L2" s="502"/>
    </row>
    <row r="3" spans="2:14" x14ac:dyDescent="0.15">
      <c r="B3" s="501" t="s">
        <v>1019</v>
      </c>
      <c r="F3" s="503" t="s">
        <v>1020</v>
      </c>
      <c r="G3" s="502"/>
      <c r="H3" s="502"/>
      <c r="I3" s="502"/>
      <c r="J3" s="503"/>
      <c r="K3" s="502"/>
      <c r="L3" s="502"/>
    </row>
    <row r="4" spans="2:14" x14ac:dyDescent="0.15">
      <c r="B4" s="500"/>
      <c r="F4" s="1299" t="s">
        <v>1021</v>
      </c>
      <c r="G4" s="1299"/>
      <c r="H4" s="1299"/>
      <c r="I4" s="1299"/>
      <c r="J4" s="1299"/>
      <c r="K4" s="1299"/>
      <c r="L4" s="1299"/>
      <c r="N4" s="1299" t="s">
        <v>1022</v>
      </c>
    </row>
    <row r="5" spans="2:14" x14ac:dyDescent="0.15">
      <c r="B5" s="498" t="s">
        <v>960</v>
      </c>
      <c r="C5" s="498" t="s">
        <v>999</v>
      </c>
      <c r="F5" s="498" t="s">
        <v>1023</v>
      </c>
      <c r="G5" s="498"/>
      <c r="H5" s="498" t="s">
        <v>1024</v>
      </c>
      <c r="J5" s="498" t="s">
        <v>1025</v>
      </c>
      <c r="L5" s="498" t="s">
        <v>1021</v>
      </c>
      <c r="N5" s="1299"/>
    </row>
    <row r="6" spans="2:14" x14ac:dyDescent="0.15">
      <c r="B6" s="504">
        <v>1</v>
      </c>
      <c r="C6" s="505" t="s">
        <v>1026</v>
      </c>
      <c r="D6" s="506" t="str">
        <f>C6</f>
        <v>a</v>
      </c>
      <c r="E6" s="504" t="s">
        <v>1027</v>
      </c>
      <c r="F6" s="507">
        <v>0.29166666666666669</v>
      </c>
      <c r="G6" s="504" t="s">
        <v>1028</v>
      </c>
      <c r="H6" s="507">
        <v>0.66666666666666663</v>
      </c>
      <c r="I6" s="508" t="s">
        <v>1029</v>
      </c>
      <c r="J6" s="507">
        <v>4.1666666666666664E-2</v>
      </c>
      <c r="K6" s="509" t="s">
        <v>940</v>
      </c>
      <c r="L6" s="510">
        <f>IF(OR(F6="",H6=""),"",(H6+IF(F6&gt;H6,1,0)-F6-J6)*24)</f>
        <v>7.9999999999999982</v>
      </c>
      <c r="N6" s="511"/>
    </row>
    <row r="7" spans="2:14" x14ac:dyDescent="0.15">
      <c r="B7" s="504">
        <v>2</v>
      </c>
      <c r="C7" s="505" t="s">
        <v>1030</v>
      </c>
      <c r="D7" s="506" t="str">
        <f t="shared" ref="D7:D38" si="0">C7</f>
        <v>b</v>
      </c>
      <c r="E7" s="504" t="s">
        <v>1027</v>
      </c>
      <c r="F7" s="507">
        <v>0.375</v>
      </c>
      <c r="G7" s="504" t="s">
        <v>1028</v>
      </c>
      <c r="H7" s="507">
        <v>0.75</v>
      </c>
      <c r="I7" s="508" t="s">
        <v>1029</v>
      </c>
      <c r="J7" s="507">
        <v>4.1666666666666664E-2</v>
      </c>
      <c r="K7" s="509" t="s">
        <v>940</v>
      </c>
      <c r="L7" s="510">
        <f>IF(OR(F7="",H7=""),"",(H7+IF(F7&gt;H7,1,0)-F7-J7)*24)</f>
        <v>8</v>
      </c>
      <c r="N7" s="511"/>
    </row>
    <row r="8" spans="2:14" x14ac:dyDescent="0.15">
      <c r="B8" s="504">
        <v>3</v>
      </c>
      <c r="C8" s="505" t="s">
        <v>1031</v>
      </c>
      <c r="D8" s="506" t="str">
        <f t="shared" si="0"/>
        <v>c</v>
      </c>
      <c r="E8" s="504" t="s">
        <v>1027</v>
      </c>
      <c r="F8" s="507">
        <v>0.41666666666666669</v>
      </c>
      <c r="G8" s="504" t="s">
        <v>1028</v>
      </c>
      <c r="H8" s="507">
        <v>0.79166666666666663</v>
      </c>
      <c r="I8" s="508" t="s">
        <v>1029</v>
      </c>
      <c r="J8" s="507">
        <v>4.1666666666666664E-2</v>
      </c>
      <c r="K8" s="509" t="s">
        <v>940</v>
      </c>
      <c r="L8" s="510">
        <f>IF(OR(F8="",H8=""),"",(H8+IF(F8&gt;H8,1,0)-F8-J8)*24)</f>
        <v>7.9999999999999982</v>
      </c>
      <c r="N8" s="511"/>
    </row>
    <row r="9" spans="2:14" x14ac:dyDescent="0.15">
      <c r="B9" s="504">
        <v>4</v>
      </c>
      <c r="C9" s="505" t="s">
        <v>1032</v>
      </c>
      <c r="D9" s="506" t="str">
        <f t="shared" si="0"/>
        <v>d</v>
      </c>
      <c r="E9" s="504" t="s">
        <v>1027</v>
      </c>
      <c r="F9" s="507">
        <v>0.5</v>
      </c>
      <c r="G9" s="504" t="s">
        <v>1028</v>
      </c>
      <c r="H9" s="507">
        <v>0.875</v>
      </c>
      <c r="I9" s="508" t="s">
        <v>1029</v>
      </c>
      <c r="J9" s="507">
        <v>4.1666666666666664E-2</v>
      </c>
      <c r="K9" s="509" t="s">
        <v>940</v>
      </c>
      <c r="L9" s="510">
        <f>IF(OR(F9="",H9=""),"",(H9+IF(F9&gt;H9,1,0)-F9-J9)*24)</f>
        <v>8</v>
      </c>
      <c r="N9" s="511"/>
    </row>
    <row r="10" spans="2:14" x14ac:dyDescent="0.15">
      <c r="B10" s="504">
        <v>5</v>
      </c>
      <c r="C10" s="505" t="s">
        <v>1033</v>
      </c>
      <c r="D10" s="506" t="str">
        <f t="shared" si="0"/>
        <v>e</v>
      </c>
      <c r="E10" s="504" t="s">
        <v>1027</v>
      </c>
      <c r="F10" s="507">
        <v>0.375</v>
      </c>
      <c r="G10" s="504" t="s">
        <v>1028</v>
      </c>
      <c r="H10" s="507">
        <v>0.54166666666666663</v>
      </c>
      <c r="I10" s="508" t="s">
        <v>1029</v>
      </c>
      <c r="J10" s="507">
        <v>0</v>
      </c>
      <c r="K10" s="509" t="s">
        <v>940</v>
      </c>
      <c r="L10" s="510">
        <f t="shared" ref="L10:L22" si="1">IF(OR(F10="",H10=""),"",(H10+IF(F10&gt;H10,1,0)-F10-J10)*24)</f>
        <v>3.9999999999999991</v>
      </c>
      <c r="N10" s="511"/>
    </row>
    <row r="11" spans="2:14" x14ac:dyDescent="0.15">
      <c r="B11" s="504">
        <v>6</v>
      </c>
      <c r="C11" s="505" t="s">
        <v>1034</v>
      </c>
      <c r="D11" s="506" t="str">
        <f t="shared" si="0"/>
        <v>f</v>
      </c>
      <c r="E11" s="504" t="s">
        <v>1027</v>
      </c>
      <c r="F11" s="507">
        <v>0.54166666666666663</v>
      </c>
      <c r="G11" s="504" t="s">
        <v>1028</v>
      </c>
      <c r="H11" s="507">
        <v>0.77083333333333337</v>
      </c>
      <c r="I11" s="508" t="s">
        <v>1029</v>
      </c>
      <c r="J11" s="507">
        <v>0</v>
      </c>
      <c r="K11" s="509" t="s">
        <v>940</v>
      </c>
      <c r="L11" s="510">
        <f>IF(OR(F11="",H11=""),"",(H11+IF(F11&gt;H11,1,0)-F11-J11)*24)</f>
        <v>5.5000000000000018</v>
      </c>
      <c r="N11" s="511"/>
    </row>
    <row r="12" spans="2:14" x14ac:dyDescent="0.15">
      <c r="B12" s="504">
        <v>7</v>
      </c>
      <c r="C12" s="505" t="s">
        <v>1035</v>
      </c>
      <c r="D12" s="506" t="str">
        <f t="shared" si="0"/>
        <v>g</v>
      </c>
      <c r="E12" s="504" t="s">
        <v>1027</v>
      </c>
      <c r="F12" s="507">
        <v>0.58333333333333337</v>
      </c>
      <c r="G12" s="504" t="s">
        <v>1028</v>
      </c>
      <c r="H12" s="507">
        <v>0.83333333333333337</v>
      </c>
      <c r="I12" s="508" t="s">
        <v>1029</v>
      </c>
      <c r="J12" s="507">
        <v>0</v>
      </c>
      <c r="K12" s="509" t="s">
        <v>940</v>
      </c>
      <c r="L12" s="510">
        <f t="shared" si="1"/>
        <v>6</v>
      </c>
      <c r="N12" s="511"/>
    </row>
    <row r="13" spans="2:14" x14ac:dyDescent="0.15">
      <c r="B13" s="504">
        <v>8</v>
      </c>
      <c r="C13" s="505" t="s">
        <v>1036</v>
      </c>
      <c r="D13" s="506" t="str">
        <f t="shared" si="0"/>
        <v>h</v>
      </c>
      <c r="E13" s="504" t="s">
        <v>1027</v>
      </c>
      <c r="F13" s="507">
        <v>0.66666666666666663</v>
      </c>
      <c r="G13" s="504" t="s">
        <v>1028</v>
      </c>
      <c r="H13" s="507">
        <v>0</v>
      </c>
      <c r="I13" s="508" t="s">
        <v>1029</v>
      </c>
      <c r="J13" s="507">
        <v>2.0833333333333332E-2</v>
      </c>
      <c r="K13" s="509" t="s">
        <v>940</v>
      </c>
      <c r="L13" s="510">
        <f t="shared" si="1"/>
        <v>7.5000000000000018</v>
      </c>
      <c r="N13" s="511" t="s">
        <v>1037</v>
      </c>
    </row>
    <row r="14" spans="2:14" x14ac:dyDescent="0.15">
      <c r="B14" s="504">
        <v>9</v>
      </c>
      <c r="C14" s="505" t="s">
        <v>1038</v>
      </c>
      <c r="D14" s="506" t="str">
        <f t="shared" si="0"/>
        <v>i</v>
      </c>
      <c r="E14" s="504" t="s">
        <v>1027</v>
      </c>
      <c r="F14" s="507">
        <v>0</v>
      </c>
      <c r="G14" s="504" t="s">
        <v>1028</v>
      </c>
      <c r="H14" s="507">
        <v>0.375</v>
      </c>
      <c r="I14" s="508" t="s">
        <v>1029</v>
      </c>
      <c r="J14" s="507">
        <v>2.0833333333333332E-2</v>
      </c>
      <c r="K14" s="509" t="s">
        <v>940</v>
      </c>
      <c r="L14" s="510">
        <f t="shared" si="1"/>
        <v>8.5</v>
      </c>
      <c r="N14" s="511" t="s">
        <v>1039</v>
      </c>
    </row>
    <row r="15" spans="2:14" x14ac:dyDescent="0.15">
      <c r="B15" s="504">
        <v>10</v>
      </c>
      <c r="C15" s="505" t="s">
        <v>1040</v>
      </c>
      <c r="D15" s="506" t="str">
        <f t="shared" si="0"/>
        <v>j</v>
      </c>
      <c r="E15" s="504" t="s">
        <v>1027</v>
      </c>
      <c r="F15" s="507"/>
      <c r="G15" s="504" t="s">
        <v>1028</v>
      </c>
      <c r="H15" s="507"/>
      <c r="I15" s="508" t="s">
        <v>1029</v>
      </c>
      <c r="J15" s="507">
        <v>0</v>
      </c>
      <c r="K15" s="509" t="s">
        <v>940</v>
      </c>
      <c r="L15" s="510" t="str">
        <f t="shared" si="1"/>
        <v/>
      </c>
      <c r="N15" s="511"/>
    </row>
    <row r="16" spans="2:14" x14ac:dyDescent="0.15">
      <c r="B16" s="504">
        <v>11</v>
      </c>
      <c r="C16" s="505" t="s">
        <v>1041</v>
      </c>
      <c r="D16" s="506" t="str">
        <f t="shared" si="0"/>
        <v>k</v>
      </c>
      <c r="E16" s="504" t="s">
        <v>1027</v>
      </c>
      <c r="F16" s="507"/>
      <c r="G16" s="504" t="s">
        <v>1028</v>
      </c>
      <c r="H16" s="507"/>
      <c r="I16" s="508" t="s">
        <v>1029</v>
      </c>
      <c r="J16" s="507">
        <v>0</v>
      </c>
      <c r="K16" s="509" t="s">
        <v>940</v>
      </c>
      <c r="L16" s="510" t="str">
        <f t="shared" si="1"/>
        <v/>
      </c>
      <c r="N16" s="511"/>
    </row>
    <row r="17" spans="2:14" x14ac:dyDescent="0.15">
      <c r="B17" s="504">
        <v>12</v>
      </c>
      <c r="C17" s="505" t="s">
        <v>1042</v>
      </c>
      <c r="D17" s="506" t="str">
        <f t="shared" si="0"/>
        <v>l</v>
      </c>
      <c r="E17" s="504" t="s">
        <v>1027</v>
      </c>
      <c r="F17" s="507"/>
      <c r="G17" s="504" t="s">
        <v>1028</v>
      </c>
      <c r="H17" s="507"/>
      <c r="I17" s="508" t="s">
        <v>1029</v>
      </c>
      <c r="J17" s="507">
        <v>0</v>
      </c>
      <c r="K17" s="509" t="s">
        <v>940</v>
      </c>
      <c r="L17" s="510" t="str">
        <f t="shared" si="1"/>
        <v/>
      </c>
      <c r="N17" s="511"/>
    </row>
    <row r="18" spans="2:14" x14ac:dyDescent="0.15">
      <c r="B18" s="504">
        <v>13</v>
      </c>
      <c r="C18" s="505" t="s">
        <v>1043</v>
      </c>
      <c r="D18" s="506" t="str">
        <f t="shared" si="0"/>
        <v>m</v>
      </c>
      <c r="E18" s="504" t="s">
        <v>1027</v>
      </c>
      <c r="F18" s="507"/>
      <c r="G18" s="504" t="s">
        <v>1028</v>
      </c>
      <c r="H18" s="507"/>
      <c r="I18" s="508" t="s">
        <v>1029</v>
      </c>
      <c r="J18" s="507">
        <v>0</v>
      </c>
      <c r="K18" s="509" t="s">
        <v>940</v>
      </c>
      <c r="L18" s="510" t="str">
        <f t="shared" si="1"/>
        <v/>
      </c>
      <c r="N18" s="511"/>
    </row>
    <row r="19" spans="2:14" x14ac:dyDescent="0.15">
      <c r="B19" s="504">
        <v>14</v>
      </c>
      <c r="C19" s="505" t="s">
        <v>1044</v>
      </c>
      <c r="D19" s="506" t="str">
        <f t="shared" si="0"/>
        <v>n</v>
      </c>
      <c r="E19" s="504" t="s">
        <v>1027</v>
      </c>
      <c r="F19" s="507"/>
      <c r="G19" s="504" t="s">
        <v>1028</v>
      </c>
      <c r="H19" s="507"/>
      <c r="I19" s="508" t="s">
        <v>1029</v>
      </c>
      <c r="J19" s="507">
        <v>0</v>
      </c>
      <c r="K19" s="509" t="s">
        <v>940</v>
      </c>
      <c r="L19" s="510" t="str">
        <f t="shared" si="1"/>
        <v/>
      </c>
      <c r="N19" s="511"/>
    </row>
    <row r="20" spans="2:14" x14ac:dyDescent="0.15">
      <c r="B20" s="504">
        <v>15</v>
      </c>
      <c r="C20" s="505" t="s">
        <v>1045</v>
      </c>
      <c r="D20" s="506" t="str">
        <f t="shared" si="0"/>
        <v>o</v>
      </c>
      <c r="E20" s="504" t="s">
        <v>1027</v>
      </c>
      <c r="F20" s="507"/>
      <c r="G20" s="504" t="s">
        <v>1028</v>
      </c>
      <c r="H20" s="507"/>
      <c r="I20" s="508" t="s">
        <v>1029</v>
      </c>
      <c r="J20" s="507">
        <v>0</v>
      </c>
      <c r="K20" s="509" t="s">
        <v>940</v>
      </c>
      <c r="L20" s="510" t="str">
        <f t="shared" si="1"/>
        <v/>
      </c>
      <c r="N20" s="511"/>
    </row>
    <row r="21" spans="2:14" x14ac:dyDescent="0.15">
      <c r="B21" s="504">
        <v>16</v>
      </c>
      <c r="C21" s="505" t="s">
        <v>1046</v>
      </c>
      <c r="D21" s="506" t="str">
        <f t="shared" si="0"/>
        <v>p</v>
      </c>
      <c r="E21" s="504" t="s">
        <v>1027</v>
      </c>
      <c r="F21" s="507"/>
      <c r="G21" s="504" t="s">
        <v>1028</v>
      </c>
      <c r="H21" s="507"/>
      <c r="I21" s="508" t="s">
        <v>1029</v>
      </c>
      <c r="J21" s="507">
        <v>0</v>
      </c>
      <c r="K21" s="509" t="s">
        <v>940</v>
      </c>
      <c r="L21" s="510" t="str">
        <f t="shared" si="1"/>
        <v/>
      </c>
      <c r="N21" s="511"/>
    </row>
    <row r="22" spans="2:14" x14ac:dyDescent="0.15">
      <c r="B22" s="504">
        <v>17</v>
      </c>
      <c r="C22" s="505" t="s">
        <v>1047</v>
      </c>
      <c r="D22" s="506" t="str">
        <f t="shared" si="0"/>
        <v>q</v>
      </c>
      <c r="E22" s="504" t="s">
        <v>1027</v>
      </c>
      <c r="F22" s="507"/>
      <c r="G22" s="504" t="s">
        <v>1028</v>
      </c>
      <c r="H22" s="507"/>
      <c r="I22" s="508" t="s">
        <v>1029</v>
      </c>
      <c r="J22" s="507">
        <v>0</v>
      </c>
      <c r="K22" s="509" t="s">
        <v>940</v>
      </c>
      <c r="L22" s="510" t="str">
        <f t="shared" si="1"/>
        <v/>
      </c>
      <c r="N22" s="511"/>
    </row>
    <row r="23" spans="2:14" x14ac:dyDescent="0.15">
      <c r="B23" s="504">
        <v>18</v>
      </c>
      <c r="C23" s="505" t="s">
        <v>1048</v>
      </c>
      <c r="D23" s="506" t="str">
        <f t="shared" si="0"/>
        <v>r</v>
      </c>
      <c r="E23" s="504" t="s">
        <v>1027</v>
      </c>
      <c r="F23" s="512"/>
      <c r="G23" s="504" t="s">
        <v>1028</v>
      </c>
      <c r="H23" s="512"/>
      <c r="I23" s="508" t="s">
        <v>1029</v>
      </c>
      <c r="J23" s="512"/>
      <c r="K23" s="509" t="s">
        <v>940</v>
      </c>
      <c r="L23" s="505">
        <v>1</v>
      </c>
      <c r="N23" s="511"/>
    </row>
    <row r="24" spans="2:14" x14ac:dyDescent="0.15">
      <c r="B24" s="504">
        <v>19</v>
      </c>
      <c r="C24" s="505" t="s">
        <v>1049</v>
      </c>
      <c r="D24" s="506" t="str">
        <f t="shared" si="0"/>
        <v>s</v>
      </c>
      <c r="E24" s="504" t="s">
        <v>1027</v>
      </c>
      <c r="F24" s="512"/>
      <c r="G24" s="504" t="s">
        <v>1028</v>
      </c>
      <c r="H24" s="512"/>
      <c r="I24" s="508" t="s">
        <v>1029</v>
      </c>
      <c r="J24" s="512"/>
      <c r="K24" s="509" t="s">
        <v>940</v>
      </c>
      <c r="L24" s="505">
        <v>2</v>
      </c>
      <c r="N24" s="511"/>
    </row>
    <row r="25" spans="2:14" x14ac:dyDescent="0.15">
      <c r="B25" s="504">
        <v>20</v>
      </c>
      <c r="C25" s="505" t="s">
        <v>1050</v>
      </c>
      <c r="D25" s="506" t="str">
        <f t="shared" si="0"/>
        <v>t</v>
      </c>
      <c r="E25" s="504" t="s">
        <v>1027</v>
      </c>
      <c r="F25" s="512"/>
      <c r="G25" s="504" t="s">
        <v>1028</v>
      </c>
      <c r="H25" s="512"/>
      <c r="I25" s="508" t="s">
        <v>1029</v>
      </c>
      <c r="J25" s="512"/>
      <c r="K25" s="509" t="s">
        <v>940</v>
      </c>
      <c r="L25" s="505">
        <v>3</v>
      </c>
      <c r="N25" s="511"/>
    </row>
    <row r="26" spans="2:14" x14ac:dyDescent="0.15">
      <c r="B26" s="504">
        <v>21</v>
      </c>
      <c r="C26" s="505" t="s">
        <v>1051</v>
      </c>
      <c r="D26" s="506" t="str">
        <f t="shared" si="0"/>
        <v>u</v>
      </c>
      <c r="E26" s="504" t="s">
        <v>1027</v>
      </c>
      <c r="F26" s="512"/>
      <c r="G26" s="504" t="s">
        <v>1028</v>
      </c>
      <c r="H26" s="512"/>
      <c r="I26" s="508" t="s">
        <v>1029</v>
      </c>
      <c r="J26" s="512"/>
      <c r="K26" s="509" t="s">
        <v>940</v>
      </c>
      <c r="L26" s="505">
        <v>4</v>
      </c>
      <c r="N26" s="511"/>
    </row>
    <row r="27" spans="2:14" x14ac:dyDescent="0.15">
      <c r="B27" s="504">
        <v>22</v>
      </c>
      <c r="C27" s="505" t="s">
        <v>1052</v>
      </c>
      <c r="D27" s="506" t="str">
        <f t="shared" si="0"/>
        <v>v</v>
      </c>
      <c r="E27" s="504" t="s">
        <v>1027</v>
      </c>
      <c r="F27" s="512"/>
      <c r="G27" s="504" t="s">
        <v>1028</v>
      </c>
      <c r="H27" s="512"/>
      <c r="I27" s="508" t="s">
        <v>1029</v>
      </c>
      <c r="J27" s="512"/>
      <c r="K27" s="509" t="s">
        <v>940</v>
      </c>
      <c r="L27" s="505">
        <v>5</v>
      </c>
      <c r="N27" s="511"/>
    </row>
    <row r="28" spans="2:14" x14ac:dyDescent="0.15">
      <c r="B28" s="504">
        <v>23</v>
      </c>
      <c r="C28" s="505" t="s">
        <v>1053</v>
      </c>
      <c r="D28" s="506" t="str">
        <f t="shared" si="0"/>
        <v>w</v>
      </c>
      <c r="E28" s="504" t="s">
        <v>1027</v>
      </c>
      <c r="F28" s="512"/>
      <c r="G28" s="504" t="s">
        <v>1028</v>
      </c>
      <c r="H28" s="512"/>
      <c r="I28" s="508" t="s">
        <v>1029</v>
      </c>
      <c r="J28" s="512"/>
      <c r="K28" s="509" t="s">
        <v>940</v>
      </c>
      <c r="L28" s="505">
        <v>6</v>
      </c>
      <c r="N28" s="511"/>
    </row>
    <row r="29" spans="2:14" x14ac:dyDescent="0.15">
      <c r="B29" s="504">
        <v>24</v>
      </c>
      <c r="C29" s="505" t="s">
        <v>1054</v>
      </c>
      <c r="D29" s="506" t="str">
        <f t="shared" si="0"/>
        <v>x</v>
      </c>
      <c r="E29" s="504" t="s">
        <v>1027</v>
      </c>
      <c r="F29" s="512"/>
      <c r="G29" s="504" t="s">
        <v>1028</v>
      </c>
      <c r="H29" s="512"/>
      <c r="I29" s="508" t="s">
        <v>1029</v>
      </c>
      <c r="J29" s="512"/>
      <c r="K29" s="509" t="s">
        <v>940</v>
      </c>
      <c r="L29" s="505">
        <v>7</v>
      </c>
      <c r="N29" s="511"/>
    </row>
    <row r="30" spans="2:14" x14ac:dyDescent="0.15">
      <c r="B30" s="504">
        <v>25</v>
      </c>
      <c r="C30" s="505" t="s">
        <v>1055</v>
      </c>
      <c r="D30" s="506" t="str">
        <f t="shared" si="0"/>
        <v>y</v>
      </c>
      <c r="E30" s="504" t="s">
        <v>1027</v>
      </c>
      <c r="F30" s="512"/>
      <c r="G30" s="504" t="s">
        <v>1028</v>
      </c>
      <c r="H30" s="512"/>
      <c r="I30" s="508" t="s">
        <v>1029</v>
      </c>
      <c r="J30" s="512"/>
      <c r="K30" s="509" t="s">
        <v>940</v>
      </c>
      <c r="L30" s="505">
        <v>8</v>
      </c>
      <c r="N30" s="511"/>
    </row>
    <row r="31" spans="2:14" x14ac:dyDescent="0.15">
      <c r="B31" s="504">
        <v>26</v>
      </c>
      <c r="C31" s="505" t="s">
        <v>1056</v>
      </c>
      <c r="D31" s="506" t="str">
        <f t="shared" si="0"/>
        <v>z</v>
      </c>
      <c r="E31" s="504" t="s">
        <v>1027</v>
      </c>
      <c r="F31" s="512"/>
      <c r="G31" s="504" t="s">
        <v>1028</v>
      </c>
      <c r="H31" s="512"/>
      <c r="I31" s="508" t="s">
        <v>1029</v>
      </c>
      <c r="J31" s="512"/>
      <c r="K31" s="509" t="s">
        <v>940</v>
      </c>
      <c r="L31" s="505">
        <v>1</v>
      </c>
      <c r="N31" s="511"/>
    </row>
    <row r="32" spans="2:14" x14ac:dyDescent="0.15">
      <c r="B32" s="504">
        <v>27</v>
      </c>
      <c r="C32" s="505" t="s">
        <v>1054</v>
      </c>
      <c r="D32" s="506" t="str">
        <f t="shared" si="0"/>
        <v>x</v>
      </c>
      <c r="E32" s="504" t="s">
        <v>1027</v>
      </c>
      <c r="F32" s="512"/>
      <c r="G32" s="504" t="s">
        <v>1028</v>
      </c>
      <c r="H32" s="512"/>
      <c r="I32" s="508" t="s">
        <v>1029</v>
      </c>
      <c r="J32" s="512"/>
      <c r="K32" s="509" t="s">
        <v>940</v>
      </c>
      <c r="L32" s="505">
        <v>2</v>
      </c>
      <c r="N32" s="511"/>
    </row>
    <row r="33" spans="2:14" x14ac:dyDescent="0.15">
      <c r="B33" s="504">
        <v>28</v>
      </c>
      <c r="C33" s="505" t="s">
        <v>1057</v>
      </c>
      <c r="D33" s="506" t="str">
        <f t="shared" si="0"/>
        <v>aa</v>
      </c>
      <c r="E33" s="504" t="s">
        <v>1027</v>
      </c>
      <c r="F33" s="512"/>
      <c r="G33" s="504" t="s">
        <v>1028</v>
      </c>
      <c r="H33" s="512"/>
      <c r="I33" s="508" t="s">
        <v>1029</v>
      </c>
      <c r="J33" s="512"/>
      <c r="K33" s="509" t="s">
        <v>940</v>
      </c>
      <c r="L33" s="505">
        <v>3</v>
      </c>
      <c r="N33" s="511"/>
    </row>
    <row r="34" spans="2:14" x14ac:dyDescent="0.15">
      <c r="B34" s="504">
        <v>29</v>
      </c>
      <c r="C34" s="505" t="s">
        <v>1058</v>
      </c>
      <c r="D34" s="506" t="str">
        <f t="shared" si="0"/>
        <v>ab</v>
      </c>
      <c r="E34" s="504" t="s">
        <v>1027</v>
      </c>
      <c r="F34" s="512"/>
      <c r="G34" s="504" t="s">
        <v>1028</v>
      </c>
      <c r="H34" s="512"/>
      <c r="I34" s="508" t="s">
        <v>1029</v>
      </c>
      <c r="J34" s="512"/>
      <c r="K34" s="509" t="s">
        <v>940</v>
      </c>
      <c r="L34" s="505">
        <v>4</v>
      </c>
      <c r="N34" s="511"/>
    </row>
    <row r="35" spans="2:14" x14ac:dyDescent="0.15">
      <c r="B35" s="504">
        <v>30</v>
      </c>
      <c r="C35" s="505" t="s">
        <v>1059</v>
      </c>
      <c r="D35" s="506" t="str">
        <f t="shared" si="0"/>
        <v>ac</v>
      </c>
      <c r="E35" s="504" t="s">
        <v>1027</v>
      </c>
      <c r="F35" s="512"/>
      <c r="G35" s="504" t="s">
        <v>1028</v>
      </c>
      <c r="H35" s="512"/>
      <c r="I35" s="508" t="s">
        <v>1029</v>
      </c>
      <c r="J35" s="512"/>
      <c r="K35" s="509" t="s">
        <v>940</v>
      </c>
      <c r="L35" s="505">
        <v>5</v>
      </c>
      <c r="N35" s="511"/>
    </row>
    <row r="36" spans="2:14" x14ac:dyDescent="0.15">
      <c r="B36" s="504">
        <v>31</v>
      </c>
      <c r="C36" s="505" t="s">
        <v>1060</v>
      </c>
      <c r="D36" s="506" t="str">
        <f t="shared" si="0"/>
        <v>ad</v>
      </c>
      <c r="E36" s="504" t="s">
        <v>1027</v>
      </c>
      <c r="F36" s="512"/>
      <c r="G36" s="504" t="s">
        <v>1028</v>
      </c>
      <c r="H36" s="512"/>
      <c r="I36" s="508" t="s">
        <v>1029</v>
      </c>
      <c r="J36" s="512"/>
      <c r="K36" s="509" t="s">
        <v>940</v>
      </c>
      <c r="L36" s="505">
        <v>6</v>
      </c>
      <c r="N36" s="511"/>
    </row>
    <row r="37" spans="2:14" x14ac:dyDescent="0.15">
      <c r="B37" s="504">
        <v>32</v>
      </c>
      <c r="C37" s="505" t="s">
        <v>1061</v>
      </c>
      <c r="D37" s="506" t="str">
        <f t="shared" si="0"/>
        <v>ae</v>
      </c>
      <c r="E37" s="504" t="s">
        <v>1027</v>
      </c>
      <c r="F37" s="512"/>
      <c r="G37" s="504" t="s">
        <v>1028</v>
      </c>
      <c r="H37" s="512"/>
      <c r="I37" s="508" t="s">
        <v>1029</v>
      </c>
      <c r="J37" s="512"/>
      <c r="K37" s="509" t="s">
        <v>940</v>
      </c>
      <c r="L37" s="505">
        <v>7</v>
      </c>
      <c r="N37" s="511"/>
    </row>
    <row r="38" spans="2:14" x14ac:dyDescent="0.15">
      <c r="B38" s="504">
        <v>33</v>
      </c>
      <c r="C38" s="505" t="s">
        <v>1062</v>
      </c>
      <c r="D38" s="506" t="str">
        <f t="shared" si="0"/>
        <v>af</v>
      </c>
      <c r="E38" s="504" t="s">
        <v>1027</v>
      </c>
      <c r="F38" s="512"/>
      <c r="G38" s="504" t="s">
        <v>1028</v>
      </c>
      <c r="H38" s="512"/>
      <c r="I38" s="508" t="s">
        <v>1029</v>
      </c>
      <c r="J38" s="512"/>
      <c r="K38" s="509" t="s">
        <v>940</v>
      </c>
      <c r="L38" s="505">
        <v>8</v>
      </c>
      <c r="N38" s="511"/>
    </row>
    <row r="39" spans="2:14" x14ac:dyDescent="0.15">
      <c r="B39" s="504">
        <v>34</v>
      </c>
      <c r="C39" s="513" t="s">
        <v>1063</v>
      </c>
      <c r="D39" s="506"/>
      <c r="E39" s="504" t="s">
        <v>1027</v>
      </c>
      <c r="F39" s="507">
        <v>0.29166666666666669</v>
      </c>
      <c r="G39" s="504" t="s">
        <v>1028</v>
      </c>
      <c r="H39" s="507">
        <v>0.39583333333333331</v>
      </c>
      <c r="I39" s="508" t="s">
        <v>1029</v>
      </c>
      <c r="J39" s="507">
        <v>0</v>
      </c>
      <c r="K39" s="509" t="s">
        <v>940</v>
      </c>
      <c r="L39" s="510">
        <f t="shared" ref="L39:L40" si="2">IF(OR(F39="",H39=""),"",(H39+IF(F39&gt;H39,1,0)-F39-J39)*24)</f>
        <v>2.4999999999999991</v>
      </c>
      <c r="N39" s="511"/>
    </row>
    <row r="40" spans="2:14" x14ac:dyDescent="0.15">
      <c r="B40" s="504"/>
      <c r="C40" s="514" t="s">
        <v>996</v>
      </c>
      <c r="D40" s="506"/>
      <c r="E40" s="504" t="s">
        <v>1027</v>
      </c>
      <c r="F40" s="507">
        <v>0.6875</v>
      </c>
      <c r="G40" s="504" t="s">
        <v>1028</v>
      </c>
      <c r="H40" s="507">
        <v>0.83333333333333337</v>
      </c>
      <c r="I40" s="508" t="s">
        <v>1029</v>
      </c>
      <c r="J40" s="507">
        <v>0</v>
      </c>
      <c r="K40" s="509" t="s">
        <v>940</v>
      </c>
      <c r="L40" s="510">
        <f t="shared" si="2"/>
        <v>3.5000000000000009</v>
      </c>
      <c r="N40" s="511"/>
    </row>
    <row r="41" spans="2:14" x14ac:dyDescent="0.15">
      <c r="B41" s="504"/>
      <c r="C41" s="515" t="s">
        <v>996</v>
      </c>
      <c r="D41" s="506" t="str">
        <f>C39</f>
        <v>ag</v>
      </c>
      <c r="E41" s="504" t="s">
        <v>1027</v>
      </c>
      <c r="F41" s="507" t="s">
        <v>996</v>
      </c>
      <c r="G41" s="504" t="s">
        <v>1028</v>
      </c>
      <c r="H41" s="507" t="s">
        <v>996</v>
      </c>
      <c r="I41" s="508" t="s">
        <v>1029</v>
      </c>
      <c r="J41" s="507" t="s">
        <v>996</v>
      </c>
      <c r="K41" s="509" t="s">
        <v>940</v>
      </c>
      <c r="L41" s="510">
        <f>IF(OR(L39="",L40=""),"",L39+L40)</f>
        <v>6</v>
      </c>
      <c r="N41" s="511" t="s">
        <v>1064</v>
      </c>
    </row>
    <row r="42" spans="2:14" x14ac:dyDescent="0.15">
      <c r="B42" s="504"/>
      <c r="C42" s="513" t="s">
        <v>1065</v>
      </c>
      <c r="D42" s="506"/>
      <c r="E42" s="504" t="s">
        <v>1027</v>
      </c>
      <c r="F42" s="507"/>
      <c r="G42" s="504" t="s">
        <v>1028</v>
      </c>
      <c r="H42" s="507"/>
      <c r="I42" s="508" t="s">
        <v>1029</v>
      </c>
      <c r="J42" s="507">
        <v>0</v>
      </c>
      <c r="K42" s="509" t="s">
        <v>940</v>
      </c>
      <c r="L42" s="510" t="str">
        <f t="shared" ref="L42:L43" si="3">IF(OR(F42="",H42=""),"",(H42+IF(F42&gt;H42,1,0)-F42-J42)*24)</f>
        <v/>
      </c>
      <c r="N42" s="511"/>
    </row>
    <row r="43" spans="2:14" x14ac:dyDescent="0.15">
      <c r="B43" s="504">
        <v>35</v>
      </c>
      <c r="C43" s="514" t="s">
        <v>996</v>
      </c>
      <c r="D43" s="506"/>
      <c r="E43" s="504" t="s">
        <v>1027</v>
      </c>
      <c r="F43" s="507"/>
      <c r="G43" s="504" t="s">
        <v>1028</v>
      </c>
      <c r="H43" s="507"/>
      <c r="I43" s="508" t="s">
        <v>1029</v>
      </c>
      <c r="J43" s="507">
        <v>0</v>
      </c>
      <c r="K43" s="509" t="s">
        <v>940</v>
      </c>
      <c r="L43" s="510" t="str">
        <f t="shared" si="3"/>
        <v/>
      </c>
      <c r="N43" s="511"/>
    </row>
    <row r="44" spans="2:14" x14ac:dyDescent="0.15">
      <c r="B44" s="504"/>
      <c r="C44" s="515" t="s">
        <v>996</v>
      </c>
      <c r="D44" s="506" t="str">
        <f>C42</f>
        <v>ah</v>
      </c>
      <c r="E44" s="504" t="s">
        <v>1027</v>
      </c>
      <c r="F44" s="507" t="s">
        <v>996</v>
      </c>
      <c r="G44" s="504" t="s">
        <v>1028</v>
      </c>
      <c r="H44" s="507" t="s">
        <v>996</v>
      </c>
      <c r="I44" s="508" t="s">
        <v>1029</v>
      </c>
      <c r="J44" s="507" t="s">
        <v>996</v>
      </c>
      <c r="K44" s="509" t="s">
        <v>940</v>
      </c>
      <c r="L44" s="510" t="str">
        <f>IF(OR(L42="",L43=""),"",L42+L43)</f>
        <v/>
      </c>
      <c r="N44" s="511" t="s">
        <v>1066</v>
      </c>
    </row>
    <row r="45" spans="2:14" x14ac:dyDescent="0.15">
      <c r="B45" s="504"/>
      <c r="C45" s="513" t="s">
        <v>1067</v>
      </c>
      <c r="D45" s="506"/>
      <c r="E45" s="504" t="s">
        <v>1027</v>
      </c>
      <c r="F45" s="507"/>
      <c r="G45" s="504" t="s">
        <v>1028</v>
      </c>
      <c r="H45" s="507"/>
      <c r="I45" s="508" t="s">
        <v>1029</v>
      </c>
      <c r="J45" s="507">
        <v>0</v>
      </c>
      <c r="K45" s="509" t="s">
        <v>940</v>
      </c>
      <c r="L45" s="510" t="str">
        <f t="shared" ref="L45:L46" si="4">IF(OR(F45="",H45=""),"",(H45+IF(F45&gt;H45,1,0)-F45-J45)*24)</f>
        <v/>
      </c>
      <c r="N45" s="511"/>
    </row>
    <row r="46" spans="2:14" x14ac:dyDescent="0.15">
      <c r="B46" s="504">
        <v>36</v>
      </c>
      <c r="C46" s="514" t="s">
        <v>996</v>
      </c>
      <c r="D46" s="506"/>
      <c r="E46" s="504" t="s">
        <v>1027</v>
      </c>
      <c r="F46" s="507"/>
      <c r="G46" s="504" t="s">
        <v>1028</v>
      </c>
      <c r="H46" s="507"/>
      <c r="I46" s="508" t="s">
        <v>1029</v>
      </c>
      <c r="J46" s="507">
        <v>0</v>
      </c>
      <c r="K46" s="509" t="s">
        <v>940</v>
      </c>
      <c r="L46" s="510" t="str">
        <f t="shared" si="4"/>
        <v/>
      </c>
      <c r="N46" s="511"/>
    </row>
    <row r="47" spans="2:14" x14ac:dyDescent="0.15">
      <c r="B47" s="504"/>
      <c r="C47" s="515" t="s">
        <v>996</v>
      </c>
      <c r="D47" s="506" t="str">
        <f>C45</f>
        <v>ai</v>
      </c>
      <c r="E47" s="504" t="s">
        <v>1027</v>
      </c>
      <c r="F47" s="507" t="s">
        <v>996</v>
      </c>
      <c r="G47" s="504" t="s">
        <v>1028</v>
      </c>
      <c r="H47" s="507" t="s">
        <v>996</v>
      </c>
      <c r="I47" s="508" t="s">
        <v>1029</v>
      </c>
      <c r="J47" s="507" t="s">
        <v>996</v>
      </c>
      <c r="K47" s="509" t="s">
        <v>940</v>
      </c>
      <c r="L47" s="510" t="str">
        <f>IF(OR(L45="",L46=""),"",L45+L46)</f>
        <v/>
      </c>
      <c r="N47" s="511" t="s">
        <v>1066</v>
      </c>
    </row>
    <row r="49" spans="3:4" x14ac:dyDescent="0.15">
      <c r="C49" s="500" t="s">
        <v>1068</v>
      </c>
      <c r="D49" s="500"/>
    </row>
    <row r="50" spans="3:4" x14ac:dyDescent="0.15">
      <c r="C50" s="500" t="s">
        <v>1069</v>
      </c>
      <c r="D50" s="500"/>
    </row>
    <row r="51" spans="3:4" x14ac:dyDescent="0.15">
      <c r="C51" s="500" t="s">
        <v>1070</v>
      </c>
      <c r="D51" s="500"/>
    </row>
    <row r="52" spans="3:4" x14ac:dyDescent="0.15">
      <c r="C52" s="500" t="s">
        <v>1071</v>
      </c>
      <c r="D52" s="500"/>
    </row>
    <row r="53" spans="3:4" x14ac:dyDescent="0.15">
      <c r="C53" s="500" t="s">
        <v>1072</v>
      </c>
      <c r="D53" s="500"/>
    </row>
    <row r="54" spans="3:4" x14ac:dyDescent="0.15">
      <c r="C54" s="500" t="s">
        <v>1073</v>
      </c>
      <c r="D54" s="500"/>
    </row>
  </sheetData>
  <sheetProtection insertRows="0" deleteRows="0"/>
  <mergeCells count="2">
    <mergeCell ref="F4:L4"/>
    <mergeCell ref="N4:N5"/>
  </mergeCells>
  <phoneticPr fontId="7"/>
  <printOptions horizontalCentered="1"/>
  <pageMargins left="0.70866141732283472" right="0.70866141732283472" top="0.55118110236220474" bottom="0.35433070866141736"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38664-4B88-4A6F-93CE-DACE8DF8DAE2}">
  <sheetPr>
    <tabColor rgb="FFCCFFCC"/>
    <pageSetUpPr fitToPage="1"/>
  </sheetPr>
  <dimension ref="B1:BB120"/>
  <sheetViews>
    <sheetView zoomScale="80" zoomScaleNormal="80" workbookViewId="0"/>
  </sheetViews>
  <sheetFormatPr defaultColWidth="9" defaultRowHeight="18.75" x14ac:dyDescent="0.15"/>
  <cols>
    <col min="1" max="1" width="1.375" style="516" customWidth="1"/>
    <col min="2" max="3" width="9" style="516"/>
    <col min="4" max="4" width="40.625" style="516" customWidth="1"/>
    <col min="5" max="16384" width="9" style="516"/>
  </cols>
  <sheetData>
    <row r="1" spans="2:11" x14ac:dyDescent="0.15">
      <c r="B1" s="516" t="s">
        <v>1074</v>
      </c>
      <c r="D1" s="517"/>
      <c r="E1" s="517"/>
      <c r="F1" s="517"/>
    </row>
    <row r="2" spans="2:11" s="519" customFormat="1" ht="20.25" customHeight="1" x14ac:dyDescent="0.15">
      <c r="B2" s="518" t="s">
        <v>1075</v>
      </c>
      <c r="C2" s="518"/>
      <c r="D2" s="517"/>
      <c r="E2" s="517"/>
      <c r="F2" s="517"/>
    </row>
    <row r="3" spans="2:11" s="519" customFormat="1" ht="20.25" customHeight="1" x14ac:dyDescent="0.15">
      <c r="B3" s="518"/>
      <c r="C3" s="518"/>
      <c r="D3" s="517"/>
      <c r="E3" s="517"/>
      <c r="F3" s="517"/>
    </row>
    <row r="4" spans="2:11" s="521" customFormat="1" ht="20.25" customHeight="1" x14ac:dyDescent="0.15">
      <c r="B4" s="520"/>
      <c r="C4" s="517" t="s">
        <v>1076</v>
      </c>
      <c r="D4" s="517"/>
      <c r="F4" s="1300" t="s">
        <v>1077</v>
      </c>
      <c r="G4" s="1300"/>
      <c r="H4" s="1300"/>
      <c r="I4" s="1300"/>
      <c r="J4" s="1300"/>
      <c r="K4" s="1300"/>
    </row>
    <row r="5" spans="2:11" s="521" customFormat="1" ht="20.25" customHeight="1" x14ac:dyDescent="0.15">
      <c r="B5" s="522"/>
      <c r="C5" s="517" t="s">
        <v>1078</v>
      </c>
      <c r="D5" s="517"/>
      <c r="F5" s="1300"/>
      <c r="G5" s="1300"/>
      <c r="H5" s="1300"/>
      <c r="I5" s="1300"/>
      <c r="J5" s="1300"/>
      <c r="K5" s="1300"/>
    </row>
    <row r="6" spans="2:11" s="519" customFormat="1" ht="20.25" customHeight="1" x14ac:dyDescent="0.15">
      <c r="B6" s="523" t="s">
        <v>1079</v>
      </c>
      <c r="C6" s="517"/>
      <c r="D6" s="517"/>
      <c r="E6" s="464"/>
      <c r="F6" s="524"/>
    </row>
    <row r="7" spans="2:11" s="519" customFormat="1" ht="20.25" customHeight="1" x14ac:dyDescent="0.15">
      <c r="B7" s="518"/>
      <c r="C7" s="518"/>
      <c r="D7" s="517"/>
      <c r="E7" s="464"/>
      <c r="F7" s="524"/>
    </row>
    <row r="8" spans="2:11" s="519" customFormat="1" ht="20.25" customHeight="1" x14ac:dyDescent="0.15">
      <c r="B8" s="517" t="s">
        <v>1080</v>
      </c>
      <c r="C8" s="518"/>
      <c r="D8" s="517"/>
      <c r="E8" s="464"/>
      <c r="F8" s="524"/>
    </row>
    <row r="9" spans="2:11" s="519" customFormat="1" ht="20.25" customHeight="1" x14ac:dyDescent="0.15">
      <c r="B9" s="518"/>
      <c r="C9" s="518"/>
      <c r="D9" s="517"/>
      <c r="E9" s="517"/>
      <c r="F9" s="517"/>
    </row>
    <row r="10" spans="2:11" s="519" customFormat="1" ht="20.25" customHeight="1" x14ac:dyDescent="0.15">
      <c r="B10" s="517" t="s">
        <v>1081</v>
      </c>
      <c r="C10" s="518"/>
      <c r="D10" s="517"/>
      <c r="E10" s="517"/>
      <c r="F10" s="517"/>
    </row>
    <row r="11" spans="2:11" s="519" customFormat="1" ht="20.25" customHeight="1" x14ac:dyDescent="0.15">
      <c r="B11" s="517"/>
      <c r="C11" s="518"/>
      <c r="D11" s="517"/>
    </row>
    <row r="12" spans="2:11" s="519" customFormat="1" ht="20.25" customHeight="1" x14ac:dyDescent="0.15">
      <c r="B12" s="517" t="s">
        <v>1082</v>
      </c>
      <c r="C12" s="518"/>
      <c r="D12" s="517"/>
    </row>
    <row r="13" spans="2:11" s="519" customFormat="1" ht="20.25" customHeight="1" x14ac:dyDescent="0.15">
      <c r="B13" s="517"/>
      <c r="C13" s="518"/>
      <c r="D13" s="517"/>
    </row>
    <row r="14" spans="2:11" s="519" customFormat="1" ht="20.25" customHeight="1" x14ac:dyDescent="0.15">
      <c r="B14" s="517" t="s">
        <v>1083</v>
      </c>
      <c r="C14" s="518"/>
      <c r="D14" s="517"/>
    </row>
    <row r="15" spans="2:11" s="519" customFormat="1" ht="20.25" customHeight="1" x14ac:dyDescent="0.15">
      <c r="B15" s="517"/>
      <c r="C15" s="518"/>
      <c r="D15" s="517"/>
    </row>
    <row r="16" spans="2:11" s="519" customFormat="1" ht="20.25" customHeight="1" x14ac:dyDescent="0.15">
      <c r="B16" s="517" t="s">
        <v>1084</v>
      </c>
      <c r="C16" s="518"/>
      <c r="D16" s="517"/>
    </row>
    <row r="17" spans="2:4" s="519" customFormat="1" ht="20.25" customHeight="1" x14ac:dyDescent="0.15">
      <c r="B17" s="517" t="s">
        <v>1085</v>
      </c>
      <c r="C17" s="518"/>
      <c r="D17" s="517"/>
    </row>
    <row r="18" spans="2:4" s="519" customFormat="1" ht="20.25" customHeight="1" x14ac:dyDescent="0.15">
      <c r="B18" s="517"/>
      <c r="C18" s="518"/>
      <c r="D18" s="517"/>
    </row>
    <row r="19" spans="2:4" s="519" customFormat="1" ht="20.25" customHeight="1" x14ac:dyDescent="0.15">
      <c r="B19" s="517" t="s">
        <v>1086</v>
      </c>
      <c r="C19" s="518"/>
      <c r="D19" s="517"/>
    </row>
    <row r="20" spans="2:4" s="519" customFormat="1" ht="20.25" customHeight="1" x14ac:dyDescent="0.15">
      <c r="B20" s="517" t="s">
        <v>1087</v>
      </c>
      <c r="C20" s="518"/>
      <c r="D20" s="517"/>
    </row>
    <row r="21" spans="2:4" s="519" customFormat="1" ht="20.25" customHeight="1" x14ac:dyDescent="0.15">
      <c r="B21" s="517" t="s">
        <v>1088</v>
      </c>
      <c r="C21" s="518"/>
      <c r="D21" s="517"/>
    </row>
    <row r="22" spans="2:4" s="519" customFormat="1" ht="20.25" customHeight="1" x14ac:dyDescent="0.15">
      <c r="B22" s="517"/>
      <c r="C22" s="518"/>
      <c r="D22" s="517"/>
    </row>
    <row r="23" spans="2:4" s="519" customFormat="1" ht="20.25" customHeight="1" x14ac:dyDescent="0.15">
      <c r="B23" s="517" t="s">
        <v>1089</v>
      </c>
      <c r="C23" s="518"/>
      <c r="D23" s="517"/>
    </row>
    <row r="24" spans="2:4" s="519" customFormat="1" ht="20.25" customHeight="1" x14ac:dyDescent="0.15">
      <c r="B24" s="517" t="s">
        <v>1090</v>
      </c>
      <c r="C24" s="518"/>
      <c r="D24" s="517"/>
    </row>
    <row r="25" spans="2:4" s="519" customFormat="1" ht="20.25" customHeight="1" x14ac:dyDescent="0.15">
      <c r="B25" s="517" t="s">
        <v>1091</v>
      </c>
      <c r="C25" s="518"/>
      <c r="D25" s="517"/>
    </row>
    <row r="26" spans="2:4" s="519" customFormat="1" ht="20.25" customHeight="1" x14ac:dyDescent="0.15">
      <c r="B26" s="517" t="s">
        <v>1092</v>
      </c>
      <c r="C26" s="518"/>
      <c r="D26" s="517"/>
    </row>
    <row r="27" spans="2:4" s="519" customFormat="1" ht="20.25" customHeight="1" x14ac:dyDescent="0.15">
      <c r="B27" s="517"/>
      <c r="C27" s="517"/>
      <c r="D27" s="517"/>
    </row>
    <row r="28" spans="2:4" s="519" customFormat="1" ht="17.25" customHeight="1" x14ac:dyDescent="0.15">
      <c r="B28" s="517" t="s">
        <v>1093</v>
      </c>
      <c r="C28" s="517"/>
      <c r="D28" s="517"/>
    </row>
    <row r="29" spans="2:4" s="519" customFormat="1" ht="17.25" customHeight="1" x14ac:dyDescent="0.15">
      <c r="B29" s="517" t="s">
        <v>1094</v>
      </c>
      <c r="C29" s="517"/>
      <c r="D29" s="517"/>
    </row>
    <row r="30" spans="2:4" s="519" customFormat="1" ht="17.25" customHeight="1" x14ac:dyDescent="0.15">
      <c r="B30" s="517"/>
      <c r="C30" s="517"/>
      <c r="D30" s="517"/>
    </row>
    <row r="31" spans="2:4" s="519" customFormat="1" ht="17.25" customHeight="1" x14ac:dyDescent="0.15">
      <c r="B31" s="517"/>
      <c r="C31" s="525" t="s">
        <v>960</v>
      </c>
      <c r="D31" s="525" t="s">
        <v>1095</v>
      </c>
    </row>
    <row r="32" spans="2:4" s="519" customFormat="1" ht="17.25" customHeight="1" x14ac:dyDescent="0.15">
      <c r="B32" s="517"/>
      <c r="C32" s="525">
        <v>1</v>
      </c>
      <c r="D32" s="526" t="s">
        <v>1096</v>
      </c>
    </row>
    <row r="33" spans="2:25" s="519" customFormat="1" ht="17.25" customHeight="1" x14ac:dyDescent="0.15">
      <c r="B33" s="517"/>
      <c r="C33" s="525">
        <v>2</v>
      </c>
      <c r="D33" s="526" t="s">
        <v>1097</v>
      </c>
    </row>
    <row r="34" spans="2:25" s="519" customFormat="1" ht="17.25" customHeight="1" x14ac:dyDescent="0.15">
      <c r="B34" s="517"/>
      <c r="C34" s="525">
        <v>3</v>
      </c>
      <c r="D34" s="526" t="s">
        <v>1098</v>
      </c>
    </row>
    <row r="35" spans="2:25" s="519" customFormat="1" ht="17.25" customHeight="1" x14ac:dyDescent="0.15">
      <c r="B35" s="517"/>
      <c r="C35" s="525">
        <v>4</v>
      </c>
      <c r="D35" s="526" t="s">
        <v>988</v>
      </c>
    </row>
    <row r="36" spans="2:25" s="519" customFormat="1" ht="17.25" customHeight="1" x14ac:dyDescent="0.15">
      <c r="B36" s="517"/>
      <c r="C36" s="525">
        <v>5</v>
      </c>
      <c r="D36" s="526" t="s">
        <v>989</v>
      </c>
    </row>
    <row r="37" spans="2:25" s="519" customFormat="1" ht="17.25" customHeight="1" x14ac:dyDescent="0.15">
      <c r="B37" s="517"/>
      <c r="C37" s="525">
        <v>6</v>
      </c>
      <c r="D37" s="526" t="s">
        <v>1099</v>
      </c>
    </row>
    <row r="38" spans="2:25" s="519" customFormat="1" ht="17.25" customHeight="1" x14ac:dyDescent="0.15">
      <c r="B38" s="517"/>
      <c r="C38" s="525">
        <v>7</v>
      </c>
      <c r="D38" s="526" t="s">
        <v>1100</v>
      </c>
    </row>
    <row r="39" spans="2:25" s="519" customFormat="1" ht="17.25" customHeight="1" x14ac:dyDescent="0.15">
      <c r="B39" s="517"/>
      <c r="C39" s="525">
        <v>8</v>
      </c>
      <c r="D39" s="526" t="s">
        <v>1101</v>
      </c>
    </row>
    <row r="40" spans="2:25" s="519" customFormat="1" ht="17.25" customHeight="1" x14ac:dyDescent="0.15">
      <c r="B40" s="517"/>
      <c r="C40" s="464"/>
      <c r="D40" s="524"/>
    </row>
    <row r="41" spans="2:25" s="519" customFormat="1" ht="17.25" customHeight="1" x14ac:dyDescent="0.15">
      <c r="B41" s="517" t="s">
        <v>1102</v>
      </c>
      <c r="C41" s="517"/>
      <c r="D41" s="517"/>
      <c r="E41" s="521"/>
      <c r="F41" s="521"/>
    </row>
    <row r="42" spans="2:25" s="519" customFormat="1" ht="17.25" customHeight="1" x14ac:dyDescent="0.15">
      <c r="B42" s="517" t="s">
        <v>1103</v>
      </c>
      <c r="C42" s="517"/>
      <c r="D42" s="517"/>
      <c r="E42" s="521"/>
      <c r="F42" s="521"/>
    </row>
    <row r="43" spans="2:25" s="519" customFormat="1" ht="17.25" customHeight="1" x14ac:dyDescent="0.15">
      <c r="B43" s="517"/>
      <c r="C43" s="517"/>
      <c r="D43" s="517"/>
      <c r="E43" s="521"/>
      <c r="F43" s="521"/>
      <c r="G43" s="527"/>
      <c r="H43" s="527"/>
      <c r="J43" s="527"/>
      <c r="K43" s="527"/>
      <c r="L43" s="527"/>
      <c r="M43" s="527"/>
      <c r="N43" s="527"/>
      <c r="O43" s="527"/>
      <c r="R43" s="527"/>
      <c r="S43" s="527"/>
      <c r="T43" s="527"/>
      <c r="W43" s="527"/>
      <c r="X43" s="527"/>
      <c r="Y43" s="527"/>
    </row>
    <row r="44" spans="2:25" s="519" customFormat="1" ht="17.25" customHeight="1" x14ac:dyDescent="0.15">
      <c r="B44" s="517"/>
      <c r="C44" s="525" t="s">
        <v>999</v>
      </c>
      <c r="D44" s="525" t="s">
        <v>1000</v>
      </c>
      <c r="E44" s="521"/>
      <c r="F44" s="521"/>
      <c r="G44" s="527"/>
      <c r="H44" s="527"/>
      <c r="J44" s="527"/>
      <c r="K44" s="527"/>
      <c r="L44" s="527"/>
      <c r="M44" s="527"/>
      <c r="N44" s="527"/>
      <c r="O44" s="527"/>
      <c r="R44" s="527"/>
      <c r="S44" s="527"/>
      <c r="T44" s="527"/>
      <c r="W44" s="527"/>
      <c r="X44" s="527"/>
      <c r="Y44" s="527"/>
    </row>
    <row r="45" spans="2:25" s="519" customFormat="1" ht="17.25" customHeight="1" x14ac:dyDescent="0.15">
      <c r="B45" s="517"/>
      <c r="C45" s="525" t="s">
        <v>991</v>
      </c>
      <c r="D45" s="526" t="s">
        <v>1001</v>
      </c>
      <c r="E45" s="521"/>
      <c r="F45" s="521"/>
      <c r="G45" s="527"/>
      <c r="H45" s="527"/>
      <c r="J45" s="527"/>
      <c r="K45" s="527"/>
      <c r="L45" s="527"/>
      <c r="M45" s="527"/>
      <c r="N45" s="527"/>
      <c r="O45" s="527"/>
      <c r="R45" s="527"/>
      <c r="S45" s="527"/>
      <c r="T45" s="527"/>
      <c r="W45" s="527"/>
      <c r="X45" s="527"/>
      <c r="Y45" s="527"/>
    </row>
    <row r="46" spans="2:25" s="519" customFormat="1" ht="17.25" customHeight="1" x14ac:dyDescent="0.15">
      <c r="B46" s="517"/>
      <c r="C46" s="525" t="s">
        <v>994</v>
      </c>
      <c r="D46" s="526" t="s">
        <v>1005</v>
      </c>
      <c r="E46" s="521"/>
      <c r="F46" s="521"/>
      <c r="G46" s="527"/>
      <c r="H46" s="527"/>
      <c r="J46" s="527"/>
      <c r="K46" s="527"/>
      <c r="L46" s="527"/>
      <c r="M46" s="527"/>
      <c r="N46" s="527"/>
      <c r="O46" s="527"/>
      <c r="R46" s="527"/>
      <c r="S46" s="527"/>
      <c r="T46" s="527"/>
      <c r="W46" s="527"/>
      <c r="X46" s="527"/>
      <c r="Y46" s="527"/>
    </row>
    <row r="47" spans="2:25" s="519" customFormat="1" ht="17.25" customHeight="1" x14ac:dyDescent="0.15">
      <c r="B47" s="517"/>
      <c r="C47" s="525" t="s">
        <v>995</v>
      </c>
      <c r="D47" s="526" t="s">
        <v>1008</v>
      </c>
      <c r="E47" s="521"/>
      <c r="F47" s="521"/>
      <c r="G47" s="527"/>
      <c r="H47" s="527"/>
      <c r="J47" s="527"/>
      <c r="K47" s="527"/>
      <c r="L47" s="527"/>
      <c r="M47" s="527"/>
      <c r="N47" s="527"/>
      <c r="O47" s="527"/>
      <c r="R47" s="527"/>
      <c r="S47" s="527"/>
      <c r="T47" s="527"/>
      <c r="W47" s="527"/>
      <c r="X47" s="527"/>
      <c r="Y47" s="527"/>
    </row>
    <row r="48" spans="2:25" s="519" customFormat="1" ht="17.25" customHeight="1" x14ac:dyDescent="0.15">
      <c r="B48" s="517"/>
      <c r="C48" s="525" t="s">
        <v>997</v>
      </c>
      <c r="D48" s="526" t="s">
        <v>1104</v>
      </c>
      <c r="E48" s="521"/>
      <c r="F48" s="521"/>
      <c r="G48" s="527"/>
      <c r="H48" s="527"/>
      <c r="J48" s="527"/>
      <c r="K48" s="527"/>
      <c r="L48" s="527"/>
      <c r="M48" s="527"/>
      <c r="N48" s="527"/>
      <c r="O48" s="527"/>
      <c r="R48" s="527"/>
      <c r="S48" s="527"/>
      <c r="T48" s="527"/>
      <c r="W48" s="527"/>
      <c r="X48" s="527"/>
      <c r="Y48" s="527"/>
    </row>
    <row r="49" spans="2:51" s="519" customFormat="1" ht="17.25" customHeight="1" x14ac:dyDescent="0.15">
      <c r="B49" s="517"/>
      <c r="C49" s="517"/>
      <c r="D49" s="517"/>
      <c r="E49" s="521"/>
      <c r="F49" s="521"/>
      <c r="G49" s="527"/>
      <c r="H49" s="527"/>
      <c r="J49" s="527"/>
      <c r="K49" s="527"/>
      <c r="L49" s="527"/>
      <c r="M49" s="527"/>
      <c r="N49" s="527"/>
      <c r="O49" s="527"/>
      <c r="R49" s="527"/>
      <c r="S49" s="527"/>
      <c r="T49" s="527"/>
      <c r="W49" s="527"/>
      <c r="X49" s="527"/>
      <c r="Y49" s="527"/>
    </row>
    <row r="50" spans="2:51" s="519" customFormat="1" ht="17.25" customHeight="1" x14ac:dyDescent="0.15">
      <c r="B50" s="517"/>
      <c r="C50" s="528" t="s">
        <v>1105</v>
      </c>
      <c r="D50" s="517"/>
      <c r="E50" s="521"/>
      <c r="F50" s="521"/>
      <c r="G50" s="527"/>
      <c r="H50" s="527"/>
      <c r="J50" s="527"/>
      <c r="K50" s="527"/>
      <c r="L50" s="527"/>
      <c r="M50" s="527"/>
      <c r="N50" s="527"/>
      <c r="O50" s="527"/>
      <c r="R50" s="527"/>
      <c r="S50" s="527"/>
      <c r="T50" s="527"/>
      <c r="W50" s="527"/>
      <c r="X50" s="527"/>
      <c r="Y50" s="527"/>
    </row>
    <row r="51" spans="2:51" s="519" customFormat="1" ht="17.25" customHeight="1" x14ac:dyDescent="0.15">
      <c r="B51" s="521"/>
      <c r="C51" s="517" t="s">
        <v>1106</v>
      </c>
      <c r="D51" s="521"/>
      <c r="E51" s="521"/>
      <c r="F51" s="528"/>
      <c r="G51" s="527"/>
      <c r="H51" s="527"/>
      <c r="J51" s="527"/>
      <c r="K51" s="527"/>
      <c r="L51" s="527"/>
      <c r="M51" s="527"/>
      <c r="N51" s="527"/>
      <c r="O51" s="527"/>
      <c r="R51" s="527"/>
      <c r="S51" s="527"/>
      <c r="T51" s="527"/>
      <c r="W51" s="527"/>
      <c r="X51" s="527"/>
      <c r="Y51" s="527"/>
    </row>
    <row r="52" spans="2:51" s="519" customFormat="1" ht="17.25" customHeight="1" x14ac:dyDescent="0.15">
      <c r="B52" s="521"/>
      <c r="C52" s="517" t="s">
        <v>1107</v>
      </c>
      <c r="D52" s="521"/>
      <c r="E52" s="521"/>
      <c r="F52" s="517"/>
      <c r="G52" s="527"/>
      <c r="H52" s="527"/>
      <c r="J52" s="527"/>
      <c r="K52" s="527"/>
      <c r="L52" s="527"/>
      <c r="M52" s="527"/>
      <c r="N52" s="527"/>
      <c r="O52" s="527"/>
      <c r="R52" s="527"/>
      <c r="S52" s="527"/>
      <c r="T52" s="527"/>
      <c r="W52" s="527"/>
      <c r="X52" s="527"/>
      <c r="Y52" s="527"/>
    </row>
    <row r="53" spans="2:51" s="519" customFormat="1" ht="17.25" customHeight="1" x14ac:dyDescent="0.15">
      <c r="B53" s="517"/>
      <c r="C53" s="517"/>
      <c r="D53" s="517"/>
      <c r="E53" s="528"/>
      <c r="F53" s="527"/>
      <c r="G53" s="527"/>
      <c r="H53" s="527"/>
      <c r="J53" s="527"/>
      <c r="K53" s="527"/>
      <c r="L53" s="527"/>
      <c r="M53" s="527"/>
      <c r="N53" s="527"/>
      <c r="O53" s="527"/>
      <c r="R53" s="527"/>
      <c r="S53" s="527"/>
      <c r="T53" s="527"/>
      <c r="W53" s="527"/>
      <c r="X53" s="527"/>
      <c r="Y53" s="527"/>
    </row>
    <row r="54" spans="2:51" s="519" customFormat="1" ht="17.25" customHeight="1" x14ac:dyDescent="0.15">
      <c r="B54" s="517" t="s">
        <v>1108</v>
      </c>
      <c r="C54" s="517"/>
      <c r="D54" s="517"/>
    </row>
    <row r="55" spans="2:51" s="519" customFormat="1" ht="17.25" customHeight="1" x14ac:dyDescent="0.15">
      <c r="B55" s="517" t="s">
        <v>1109</v>
      </c>
      <c r="C55" s="517"/>
      <c r="D55" s="517"/>
      <c r="AH55" s="529"/>
      <c r="AI55" s="529"/>
      <c r="AJ55" s="529"/>
      <c r="AK55" s="529"/>
      <c r="AL55" s="529"/>
      <c r="AM55" s="529"/>
      <c r="AN55" s="529"/>
      <c r="AO55" s="529"/>
      <c r="AP55" s="529"/>
      <c r="AQ55" s="529"/>
      <c r="AR55" s="529"/>
      <c r="AS55" s="529"/>
    </row>
    <row r="56" spans="2:51" s="519" customFormat="1" ht="17.25" customHeight="1" x14ac:dyDescent="0.15">
      <c r="B56" s="530" t="s">
        <v>1110</v>
      </c>
      <c r="C56" s="521"/>
      <c r="D56" s="521"/>
      <c r="E56" s="531"/>
      <c r="F56" s="531"/>
      <c r="G56" s="531"/>
      <c r="H56" s="531"/>
      <c r="I56" s="531"/>
      <c r="J56" s="531"/>
      <c r="K56" s="531"/>
      <c r="L56" s="531"/>
      <c r="M56" s="531"/>
      <c r="N56" s="531"/>
      <c r="O56" s="532"/>
      <c r="P56" s="532"/>
      <c r="Q56" s="531"/>
      <c r="R56" s="532"/>
      <c r="S56" s="531"/>
      <c r="T56" s="531"/>
      <c r="U56" s="532"/>
      <c r="V56" s="529"/>
      <c r="W56" s="529"/>
      <c r="X56" s="529"/>
      <c r="Y56" s="531"/>
      <c r="Z56" s="531"/>
      <c r="AA56" s="531"/>
      <c r="AB56" s="531"/>
      <c r="AC56" s="529"/>
      <c r="AD56" s="531"/>
      <c r="AE56" s="532"/>
      <c r="AF56" s="532"/>
      <c r="AG56" s="532"/>
      <c r="AH56" s="532"/>
      <c r="AI56" s="533"/>
      <c r="AJ56" s="532"/>
      <c r="AK56" s="532"/>
      <c r="AL56" s="532"/>
      <c r="AM56" s="532"/>
      <c r="AN56" s="532"/>
      <c r="AO56" s="532"/>
      <c r="AP56" s="532"/>
      <c r="AQ56" s="532"/>
      <c r="AR56" s="532"/>
      <c r="AS56" s="532"/>
      <c r="AT56" s="532"/>
      <c r="AU56" s="532"/>
      <c r="AV56" s="532"/>
      <c r="AW56" s="532"/>
      <c r="AX56" s="532"/>
      <c r="AY56" s="533"/>
    </row>
    <row r="57" spans="2:51" s="519" customFormat="1" ht="17.25" customHeight="1" x14ac:dyDescent="0.15">
      <c r="B57" s="530" t="s">
        <v>1111</v>
      </c>
      <c r="C57" s="521"/>
      <c r="D57" s="521"/>
      <c r="E57" s="531"/>
      <c r="F57" s="531"/>
      <c r="G57" s="531"/>
      <c r="H57" s="531"/>
      <c r="I57" s="531"/>
      <c r="J57" s="531"/>
      <c r="K57" s="531"/>
      <c r="L57" s="531"/>
      <c r="M57" s="531"/>
      <c r="N57" s="531"/>
      <c r="O57" s="532"/>
      <c r="P57" s="532"/>
      <c r="Q57" s="531"/>
      <c r="R57" s="532"/>
      <c r="S57" s="531"/>
      <c r="T57" s="531"/>
      <c r="U57" s="532"/>
      <c r="V57" s="529"/>
      <c r="W57" s="529"/>
      <c r="X57" s="529"/>
      <c r="Y57" s="531"/>
      <c r="Z57" s="531"/>
      <c r="AA57" s="531"/>
      <c r="AB57" s="531"/>
      <c r="AC57" s="529"/>
      <c r="AD57" s="531"/>
      <c r="AE57" s="532"/>
      <c r="AF57" s="532"/>
      <c r="AG57" s="532"/>
      <c r="AH57" s="532"/>
      <c r="AI57" s="533"/>
      <c r="AJ57" s="532"/>
      <c r="AK57" s="532"/>
      <c r="AL57" s="532"/>
      <c r="AM57" s="532"/>
      <c r="AN57" s="532"/>
      <c r="AO57" s="532"/>
      <c r="AP57" s="532"/>
      <c r="AQ57" s="532"/>
      <c r="AR57" s="532"/>
      <c r="AS57" s="532"/>
      <c r="AT57" s="532"/>
      <c r="AU57" s="532"/>
      <c r="AV57" s="532"/>
      <c r="AW57" s="532"/>
      <c r="AX57" s="532"/>
      <c r="AY57" s="533"/>
    </row>
    <row r="58" spans="2:51" s="519" customFormat="1" ht="17.25" customHeight="1" x14ac:dyDescent="0.15">
      <c r="F58" s="529"/>
    </row>
    <row r="59" spans="2:51" s="519" customFormat="1" ht="17.25" customHeight="1" x14ac:dyDescent="0.15">
      <c r="B59" s="517" t="s">
        <v>1112</v>
      </c>
      <c r="C59" s="517"/>
    </row>
    <row r="60" spans="2:51" s="519" customFormat="1" ht="17.25" customHeight="1" x14ac:dyDescent="0.15">
      <c r="B60" s="517"/>
      <c r="C60" s="517"/>
    </row>
    <row r="61" spans="2:51" s="519" customFormat="1" ht="17.25" customHeight="1" x14ac:dyDescent="0.15">
      <c r="B61" s="517" t="s">
        <v>1113</v>
      </c>
      <c r="C61" s="517"/>
    </row>
    <row r="62" spans="2:51" s="519" customFormat="1" ht="17.25" customHeight="1" x14ac:dyDescent="0.15">
      <c r="B62" s="517" t="s">
        <v>1114</v>
      </c>
      <c r="C62" s="517"/>
    </row>
    <row r="63" spans="2:51" s="519" customFormat="1" ht="17.25" customHeight="1" x14ac:dyDescent="0.15">
      <c r="B63" s="517"/>
      <c r="C63" s="517"/>
    </row>
    <row r="64" spans="2:51" s="519" customFormat="1" ht="17.25" customHeight="1" x14ac:dyDescent="0.15">
      <c r="B64" s="517" t="s">
        <v>1115</v>
      </c>
      <c r="C64" s="517"/>
    </row>
    <row r="65" spans="2:54" s="519" customFormat="1" ht="17.25" customHeight="1" x14ac:dyDescent="0.15">
      <c r="B65" s="517" t="s">
        <v>1116</v>
      </c>
      <c r="C65" s="517"/>
    </row>
    <row r="66" spans="2:54" s="519" customFormat="1" ht="17.25" customHeight="1" x14ac:dyDescent="0.15">
      <c r="B66" s="517"/>
      <c r="C66" s="517"/>
    </row>
    <row r="67" spans="2:54" s="519" customFormat="1" ht="17.25" customHeight="1" x14ac:dyDescent="0.15">
      <c r="B67" s="517" t="s">
        <v>1117</v>
      </c>
      <c r="C67" s="517"/>
      <c r="D67" s="517"/>
    </row>
    <row r="68" spans="2:54" s="519" customFormat="1" ht="17.25" customHeight="1" x14ac:dyDescent="0.15">
      <c r="B68" s="517"/>
      <c r="C68" s="517"/>
      <c r="D68" s="517"/>
    </row>
    <row r="69" spans="2:54" s="519" customFormat="1" ht="17.25" customHeight="1" x14ac:dyDescent="0.15">
      <c r="B69" s="521" t="s">
        <v>1118</v>
      </c>
      <c r="C69" s="521"/>
      <c r="D69" s="517"/>
    </row>
    <row r="70" spans="2:54" s="519" customFormat="1" ht="17.25" customHeight="1" x14ac:dyDescent="0.15">
      <c r="B70" s="521" t="s">
        <v>1119</v>
      </c>
      <c r="C70" s="521"/>
      <c r="D70" s="517"/>
    </row>
    <row r="71" spans="2:54" s="519" customFormat="1" ht="17.25" customHeight="1" x14ac:dyDescent="0.15">
      <c r="B71" s="521" t="s">
        <v>1120</v>
      </c>
    </row>
    <row r="72" spans="2:54" s="519" customFormat="1" ht="17.25" customHeight="1" x14ac:dyDescent="0.15">
      <c r="B72" s="521"/>
    </row>
    <row r="73" spans="2:54" s="519" customFormat="1" ht="17.25" customHeight="1" x14ac:dyDescent="0.15">
      <c r="B73" s="521" t="s">
        <v>1121</v>
      </c>
      <c r="E73" s="534"/>
      <c r="F73" s="534"/>
      <c r="G73" s="534"/>
      <c r="H73" s="534"/>
      <c r="I73" s="534"/>
      <c r="J73" s="534"/>
      <c r="K73" s="534"/>
      <c r="L73" s="534"/>
      <c r="M73" s="534"/>
      <c r="N73" s="534"/>
      <c r="O73" s="534"/>
      <c r="P73" s="534"/>
      <c r="Q73" s="534"/>
      <c r="R73" s="534"/>
      <c r="S73" s="534"/>
      <c r="T73" s="534"/>
      <c r="U73" s="534"/>
      <c r="V73" s="534"/>
      <c r="W73" s="534"/>
      <c r="X73" s="534"/>
      <c r="Y73" s="534"/>
      <c r="Z73" s="534"/>
      <c r="AA73" s="534"/>
      <c r="AB73" s="534"/>
      <c r="AC73" s="534"/>
      <c r="AD73" s="534"/>
      <c r="AE73" s="534"/>
      <c r="AF73" s="534"/>
      <c r="AG73" s="534"/>
      <c r="AH73" s="534"/>
      <c r="AI73" s="534"/>
      <c r="AJ73" s="534"/>
      <c r="AK73" s="534"/>
      <c r="AL73" s="534"/>
      <c r="AM73" s="534"/>
      <c r="AN73" s="534"/>
      <c r="AO73" s="534"/>
      <c r="AP73" s="534"/>
      <c r="AQ73" s="534"/>
      <c r="AR73" s="534"/>
      <c r="AS73" s="534"/>
      <c r="AT73" s="534"/>
      <c r="AU73" s="534"/>
      <c r="AV73" s="534"/>
      <c r="AW73" s="534"/>
      <c r="AX73" s="534"/>
    </row>
    <row r="74" spans="2:54" s="519" customFormat="1" ht="17.25" customHeight="1" x14ac:dyDescent="0.15">
      <c r="B74" s="535" t="s">
        <v>1122</v>
      </c>
      <c r="E74" s="534"/>
      <c r="F74" s="534"/>
      <c r="G74" s="534"/>
      <c r="H74" s="534"/>
      <c r="I74" s="534"/>
      <c r="J74" s="534"/>
      <c r="K74" s="534"/>
      <c r="L74" s="534"/>
      <c r="M74" s="534"/>
      <c r="N74" s="534"/>
      <c r="O74" s="534"/>
      <c r="P74" s="534"/>
      <c r="Q74" s="534"/>
      <c r="R74" s="534"/>
      <c r="S74" s="534"/>
      <c r="T74" s="534"/>
      <c r="U74" s="534"/>
      <c r="V74" s="534"/>
      <c r="W74" s="534"/>
      <c r="X74" s="534"/>
      <c r="Y74" s="534"/>
      <c r="Z74" s="534"/>
      <c r="AA74" s="534"/>
      <c r="AB74" s="534"/>
      <c r="AC74" s="534"/>
      <c r="AD74" s="534"/>
      <c r="AE74" s="534"/>
      <c r="AF74" s="534"/>
      <c r="AG74" s="534"/>
      <c r="AH74" s="534"/>
      <c r="AI74" s="534"/>
      <c r="AJ74" s="534"/>
      <c r="AK74" s="534"/>
      <c r="AL74" s="534"/>
      <c r="AM74" s="534"/>
      <c r="AN74" s="534"/>
      <c r="AO74" s="534"/>
      <c r="AP74" s="534"/>
      <c r="AQ74" s="534"/>
      <c r="AR74" s="534"/>
      <c r="AS74" s="534"/>
      <c r="AT74" s="534"/>
      <c r="AU74" s="534"/>
      <c r="AV74" s="534"/>
      <c r="AW74" s="534"/>
      <c r="AX74" s="534"/>
      <c r="AY74" s="534"/>
      <c r="AZ74" s="534"/>
      <c r="BA74" s="534"/>
      <c r="BB74" s="534"/>
    </row>
    <row r="75" spans="2:54" ht="18.75" customHeight="1" x14ac:dyDescent="0.15">
      <c r="B75" s="536" t="s">
        <v>1123</v>
      </c>
    </row>
    <row r="76" spans="2:54" ht="18.75" customHeight="1" x14ac:dyDescent="0.15">
      <c r="B76" s="535" t="s">
        <v>1124</v>
      </c>
    </row>
    <row r="77" spans="2:54" ht="18.75" customHeight="1" x14ac:dyDescent="0.15">
      <c r="B77" s="536" t="s">
        <v>1125</v>
      </c>
    </row>
    <row r="78" spans="2:54" ht="18.75" customHeight="1" x14ac:dyDescent="0.15">
      <c r="B78" s="535" t="s">
        <v>1126</v>
      </c>
    </row>
    <row r="79" spans="2:54" ht="18.75" customHeight="1" x14ac:dyDescent="0.15">
      <c r="B79" s="535" t="s">
        <v>1127</v>
      </c>
    </row>
    <row r="80" spans="2:54" ht="18.75" customHeight="1" x14ac:dyDescent="0.15">
      <c r="B80" s="535" t="s">
        <v>1128</v>
      </c>
    </row>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sheetData>
  <mergeCells count="1">
    <mergeCell ref="F4:K5"/>
  </mergeCells>
  <phoneticPr fontId="7"/>
  <pageMargins left="0.70866141732283472" right="0.70866141732283472" top="0.74803149606299213" bottom="0.35433070866141736" header="0.31496062992125984" footer="0.31496062992125984"/>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250E2-7C29-4A3A-B5E7-59C6407D3BA3}">
  <sheetPr>
    <pageSetUpPr fitToPage="1"/>
  </sheetPr>
  <dimension ref="B1:L56"/>
  <sheetViews>
    <sheetView zoomScale="90" zoomScaleNormal="90" workbookViewId="0"/>
  </sheetViews>
  <sheetFormatPr defaultColWidth="9" defaultRowHeight="18.75" x14ac:dyDescent="0.15"/>
  <cols>
    <col min="1" max="1" width="1.875" style="516" customWidth="1"/>
    <col min="2" max="2" width="11.5" style="516" customWidth="1"/>
    <col min="3" max="12" width="40.625" style="516" customWidth="1"/>
    <col min="13" max="16384" width="9" style="516"/>
  </cols>
  <sheetData>
    <row r="1" spans="2:4" x14ac:dyDescent="0.15">
      <c r="B1" s="529" t="s">
        <v>1129</v>
      </c>
      <c r="C1" s="529"/>
      <c r="D1" s="529"/>
    </row>
    <row r="2" spans="2:4" x14ac:dyDescent="0.15">
      <c r="B2" s="529"/>
      <c r="C2" s="529"/>
      <c r="D2" s="529"/>
    </row>
    <row r="3" spans="2:4" x14ac:dyDescent="0.15">
      <c r="B3" s="525" t="s">
        <v>960</v>
      </c>
      <c r="C3" s="525" t="s">
        <v>1130</v>
      </c>
      <c r="D3" s="529"/>
    </row>
    <row r="4" spans="2:4" x14ac:dyDescent="0.15">
      <c r="B4" s="537">
        <v>1</v>
      </c>
      <c r="C4" s="538" t="s">
        <v>1131</v>
      </c>
      <c r="D4" s="529"/>
    </row>
    <row r="5" spans="2:4" x14ac:dyDescent="0.15">
      <c r="B5" s="537">
        <v>2</v>
      </c>
      <c r="C5" s="538" t="s">
        <v>939</v>
      </c>
      <c r="D5" s="529"/>
    </row>
    <row r="6" spans="2:4" x14ac:dyDescent="0.15">
      <c r="B6" s="537">
        <v>3</v>
      </c>
      <c r="C6" s="538" t="s">
        <v>1132</v>
      </c>
      <c r="D6" s="529"/>
    </row>
    <row r="7" spans="2:4" x14ac:dyDescent="0.15">
      <c r="B7" s="537">
        <v>4</v>
      </c>
      <c r="C7" s="538" t="s">
        <v>1133</v>
      </c>
      <c r="D7" s="529"/>
    </row>
    <row r="8" spans="2:4" x14ac:dyDescent="0.15">
      <c r="B8" s="537">
        <v>5</v>
      </c>
      <c r="C8" s="538" t="s">
        <v>1134</v>
      </c>
      <c r="D8" s="529"/>
    </row>
    <row r="9" spans="2:4" x14ac:dyDescent="0.15">
      <c r="B9" s="537">
        <v>6</v>
      </c>
      <c r="C9" s="538" t="s">
        <v>1135</v>
      </c>
    </row>
    <row r="10" spans="2:4" x14ac:dyDescent="0.15">
      <c r="B10" s="537">
        <v>7</v>
      </c>
      <c r="C10" s="538" t="s">
        <v>1136</v>
      </c>
      <c r="D10" s="529"/>
    </row>
    <row r="11" spans="2:4" x14ac:dyDescent="0.15">
      <c r="B11" s="537">
        <v>8</v>
      </c>
      <c r="C11" s="538" t="s">
        <v>1137</v>
      </c>
      <c r="D11" s="529"/>
    </row>
    <row r="12" spans="2:4" x14ac:dyDescent="0.15">
      <c r="B12" s="537">
        <v>9</v>
      </c>
      <c r="C12" s="538" t="s">
        <v>1138</v>
      </c>
      <c r="D12" s="529"/>
    </row>
    <row r="13" spans="2:4" x14ac:dyDescent="0.15">
      <c r="B13" s="537">
        <v>10</v>
      </c>
      <c r="C13" s="538" t="s">
        <v>1139</v>
      </c>
      <c r="D13" s="529"/>
    </row>
    <row r="14" spans="2:4" x14ac:dyDescent="0.15">
      <c r="B14" s="537">
        <v>11</v>
      </c>
      <c r="C14" s="538" t="s">
        <v>1140</v>
      </c>
      <c r="D14" s="529"/>
    </row>
    <row r="15" spans="2:4" x14ac:dyDescent="0.15">
      <c r="B15" s="537">
        <v>12</v>
      </c>
      <c r="C15" s="538" t="s">
        <v>1141</v>
      </c>
      <c r="D15" s="529"/>
    </row>
    <row r="16" spans="2:4" x14ac:dyDescent="0.15">
      <c r="B16" s="537">
        <v>13</v>
      </c>
      <c r="C16" s="538" t="s">
        <v>1141</v>
      </c>
      <c r="D16" s="529"/>
    </row>
    <row r="17" spans="2:12" x14ac:dyDescent="0.15">
      <c r="B17" s="537">
        <v>14</v>
      </c>
      <c r="C17" s="538" t="s">
        <v>1141</v>
      </c>
      <c r="D17" s="529"/>
    </row>
    <row r="19" spans="2:12" x14ac:dyDescent="0.15">
      <c r="B19" s="529" t="s">
        <v>1142</v>
      </c>
    </row>
    <row r="20" spans="2:12" ht="19.5" thickBot="1" x14ac:dyDescent="0.2"/>
    <row r="21" spans="2:12" ht="20.25" thickBot="1" x14ac:dyDescent="0.2">
      <c r="B21" s="539" t="s">
        <v>1095</v>
      </c>
      <c r="C21" s="540" t="s">
        <v>1096</v>
      </c>
      <c r="D21" s="541" t="s">
        <v>1097</v>
      </c>
      <c r="E21" s="541" t="s">
        <v>1098</v>
      </c>
      <c r="F21" s="541" t="s">
        <v>988</v>
      </c>
      <c r="G21" s="541" t="s">
        <v>989</v>
      </c>
      <c r="H21" s="542" t="s">
        <v>1099</v>
      </c>
      <c r="I21" s="542" t="s">
        <v>1100</v>
      </c>
      <c r="J21" s="542" t="s">
        <v>1101</v>
      </c>
      <c r="K21" s="542" t="s">
        <v>1141</v>
      </c>
      <c r="L21" s="543" t="s">
        <v>1141</v>
      </c>
    </row>
    <row r="22" spans="2:12" ht="19.5" x14ac:dyDescent="0.15">
      <c r="B22" s="1301" t="s">
        <v>1143</v>
      </c>
      <c r="C22" s="544" t="s">
        <v>1144</v>
      </c>
      <c r="D22" s="545" t="s">
        <v>1097</v>
      </c>
      <c r="E22" s="545" t="s">
        <v>1144</v>
      </c>
      <c r="F22" s="545" t="s">
        <v>1145</v>
      </c>
      <c r="G22" s="545" t="s">
        <v>1146</v>
      </c>
      <c r="H22" s="546" t="s">
        <v>1147</v>
      </c>
      <c r="I22" s="546" t="s">
        <v>1148</v>
      </c>
      <c r="J22" s="546" t="s">
        <v>1101</v>
      </c>
      <c r="K22" s="546"/>
      <c r="L22" s="547"/>
    </row>
    <row r="23" spans="2:12" ht="19.5" x14ac:dyDescent="0.15">
      <c r="B23" s="1302"/>
      <c r="C23" s="548" t="s">
        <v>1149</v>
      </c>
      <c r="D23" s="549" t="s">
        <v>1141</v>
      </c>
      <c r="E23" s="549" t="s">
        <v>1150</v>
      </c>
      <c r="F23" s="549" t="s">
        <v>1151</v>
      </c>
      <c r="G23" s="549" t="s">
        <v>1141</v>
      </c>
      <c r="H23" s="550" t="s">
        <v>1099</v>
      </c>
      <c r="I23" s="550" t="s">
        <v>1152</v>
      </c>
      <c r="J23" s="549" t="s">
        <v>1141</v>
      </c>
      <c r="K23" s="550"/>
      <c r="L23" s="551"/>
    </row>
    <row r="24" spans="2:12" ht="19.5" x14ac:dyDescent="0.15">
      <c r="B24" s="1302"/>
      <c r="C24" s="548" t="s">
        <v>1153</v>
      </c>
      <c r="D24" s="549" t="s">
        <v>1141</v>
      </c>
      <c r="E24" s="549" t="s">
        <v>1154</v>
      </c>
      <c r="F24" s="549" t="s">
        <v>1141</v>
      </c>
      <c r="G24" s="549" t="s">
        <v>1141</v>
      </c>
      <c r="H24" s="549" t="s">
        <v>1141</v>
      </c>
      <c r="I24" s="550" t="s">
        <v>1155</v>
      </c>
      <c r="J24" s="549" t="s">
        <v>1141</v>
      </c>
      <c r="K24" s="550"/>
      <c r="L24" s="551"/>
    </row>
    <row r="25" spans="2:12" ht="19.5" x14ac:dyDescent="0.15">
      <c r="B25" s="1302"/>
      <c r="C25" s="548" t="s">
        <v>1141</v>
      </c>
      <c r="D25" s="549" t="s">
        <v>1141</v>
      </c>
      <c r="E25" s="549" t="s">
        <v>1141</v>
      </c>
      <c r="F25" s="549" t="s">
        <v>1141</v>
      </c>
      <c r="G25" s="549" t="s">
        <v>1141</v>
      </c>
      <c r="H25" s="549" t="s">
        <v>1141</v>
      </c>
      <c r="I25" s="550" t="s">
        <v>1156</v>
      </c>
      <c r="J25" s="549" t="s">
        <v>1141</v>
      </c>
      <c r="K25" s="550"/>
      <c r="L25" s="551"/>
    </row>
    <row r="26" spans="2:12" ht="19.5" x14ac:dyDescent="0.15">
      <c r="B26" s="1302"/>
      <c r="C26" s="552" t="s">
        <v>1141</v>
      </c>
      <c r="D26" s="549" t="s">
        <v>1141</v>
      </c>
      <c r="E26" s="549" t="s">
        <v>1141</v>
      </c>
      <c r="F26" s="549" t="s">
        <v>1141</v>
      </c>
      <c r="G26" s="549" t="s">
        <v>1141</v>
      </c>
      <c r="H26" s="549" t="s">
        <v>1141</v>
      </c>
      <c r="I26" s="550" t="s">
        <v>1151</v>
      </c>
      <c r="J26" s="549" t="s">
        <v>1141</v>
      </c>
      <c r="K26" s="550"/>
      <c r="L26" s="551"/>
    </row>
    <row r="27" spans="2:12" ht="19.5" x14ac:dyDescent="0.15">
      <c r="B27" s="1302"/>
      <c r="C27" s="552" t="s">
        <v>1141</v>
      </c>
      <c r="D27" s="549" t="s">
        <v>1141</v>
      </c>
      <c r="E27" s="549" t="s">
        <v>1141</v>
      </c>
      <c r="F27" s="549" t="s">
        <v>1141</v>
      </c>
      <c r="G27" s="549" t="s">
        <v>1141</v>
      </c>
      <c r="H27" s="549" t="s">
        <v>1141</v>
      </c>
      <c r="I27" s="550" t="s">
        <v>1157</v>
      </c>
      <c r="J27" s="549" t="s">
        <v>1141</v>
      </c>
      <c r="K27" s="550"/>
      <c r="L27" s="551"/>
    </row>
    <row r="28" spans="2:12" ht="19.5" x14ac:dyDescent="0.15">
      <c r="B28" s="1302"/>
      <c r="C28" s="552" t="s">
        <v>1141</v>
      </c>
      <c r="D28" s="549" t="s">
        <v>1141</v>
      </c>
      <c r="E28" s="549" t="s">
        <v>1141</v>
      </c>
      <c r="F28" s="549" t="s">
        <v>1141</v>
      </c>
      <c r="G28" s="549" t="s">
        <v>1141</v>
      </c>
      <c r="H28" s="549" t="s">
        <v>1141</v>
      </c>
      <c r="I28" s="550" t="s">
        <v>1158</v>
      </c>
      <c r="J28" s="549" t="s">
        <v>1141</v>
      </c>
      <c r="K28" s="550"/>
      <c r="L28" s="551"/>
    </row>
    <row r="29" spans="2:12" ht="19.5" x14ac:dyDescent="0.15">
      <c r="B29" s="1302"/>
      <c r="C29" s="552" t="s">
        <v>1141</v>
      </c>
      <c r="D29" s="549" t="s">
        <v>1141</v>
      </c>
      <c r="E29" s="549" t="s">
        <v>1141</v>
      </c>
      <c r="F29" s="549" t="s">
        <v>1141</v>
      </c>
      <c r="G29" s="549" t="s">
        <v>1141</v>
      </c>
      <c r="H29" s="549" t="s">
        <v>1141</v>
      </c>
      <c r="I29" s="550" t="s">
        <v>1159</v>
      </c>
      <c r="J29" s="549" t="s">
        <v>1141</v>
      </c>
      <c r="K29" s="550"/>
      <c r="L29" s="551"/>
    </row>
    <row r="30" spans="2:12" ht="19.5" x14ac:dyDescent="0.15">
      <c r="B30" s="1302"/>
      <c r="C30" s="552" t="s">
        <v>1141</v>
      </c>
      <c r="D30" s="549" t="s">
        <v>1141</v>
      </c>
      <c r="E30" s="549" t="s">
        <v>1141</v>
      </c>
      <c r="F30" s="549" t="s">
        <v>1141</v>
      </c>
      <c r="G30" s="549" t="s">
        <v>1141</v>
      </c>
      <c r="H30" s="549" t="s">
        <v>1141</v>
      </c>
      <c r="I30" s="550" t="s">
        <v>1160</v>
      </c>
      <c r="J30" s="549" t="s">
        <v>1141</v>
      </c>
      <c r="K30" s="550"/>
      <c r="L30" s="551"/>
    </row>
    <row r="31" spans="2:12" ht="20.25" thickBot="1" x14ac:dyDescent="0.2">
      <c r="B31" s="1303"/>
      <c r="C31" s="553" t="s">
        <v>1141</v>
      </c>
      <c r="D31" s="554" t="s">
        <v>1141</v>
      </c>
      <c r="E31" s="554" t="s">
        <v>1141</v>
      </c>
      <c r="F31" s="554" t="s">
        <v>1141</v>
      </c>
      <c r="G31" s="554" t="s">
        <v>1141</v>
      </c>
      <c r="H31" s="554" t="s">
        <v>1141</v>
      </c>
      <c r="I31" s="554" t="s">
        <v>1141</v>
      </c>
      <c r="J31" s="554" t="s">
        <v>1141</v>
      </c>
      <c r="K31" s="555"/>
      <c r="L31" s="556"/>
    </row>
    <row r="36" spans="3:3" x14ac:dyDescent="0.15">
      <c r="C36" s="516" t="s">
        <v>1161</v>
      </c>
    </row>
    <row r="37" spans="3:3" x14ac:dyDescent="0.15">
      <c r="C37" s="516" t="s">
        <v>1162</v>
      </c>
    </row>
    <row r="38" spans="3:3" x14ac:dyDescent="0.15">
      <c r="C38" s="516" t="s">
        <v>1163</v>
      </c>
    </row>
    <row r="39" spans="3:3" x14ac:dyDescent="0.15">
      <c r="C39" s="516" t="s">
        <v>1164</v>
      </c>
    </row>
    <row r="40" spans="3:3" x14ac:dyDescent="0.15">
      <c r="C40" s="516" t="s">
        <v>1165</v>
      </c>
    </row>
    <row r="41" spans="3:3" x14ac:dyDescent="0.15">
      <c r="C41" s="516" t="s">
        <v>1166</v>
      </c>
    </row>
    <row r="42" spans="3:3" x14ac:dyDescent="0.15">
      <c r="C42" s="516" t="s">
        <v>1167</v>
      </c>
    </row>
    <row r="43" spans="3:3" x14ac:dyDescent="0.15">
      <c r="C43" s="516" t="s">
        <v>1168</v>
      </c>
    </row>
    <row r="44" spans="3:3" x14ac:dyDescent="0.15">
      <c r="C44" s="516" t="s">
        <v>1169</v>
      </c>
    </row>
    <row r="45" spans="3:3" x14ac:dyDescent="0.15">
      <c r="C45" s="516" t="s">
        <v>1170</v>
      </c>
    </row>
    <row r="46" spans="3:3" x14ac:dyDescent="0.15">
      <c r="C46" s="516" t="s">
        <v>1171</v>
      </c>
    </row>
    <row r="48" spans="3:3" x14ac:dyDescent="0.15">
      <c r="C48" s="516" t="s">
        <v>1172</v>
      </c>
    </row>
    <row r="49" spans="3:3" x14ac:dyDescent="0.15">
      <c r="C49" s="516" t="s">
        <v>1173</v>
      </c>
    </row>
    <row r="51" spans="3:3" x14ac:dyDescent="0.15">
      <c r="C51" s="516" t="s">
        <v>1174</v>
      </c>
    </row>
    <row r="52" spans="3:3" x14ac:dyDescent="0.15">
      <c r="C52" s="516" t="s">
        <v>1175</v>
      </c>
    </row>
    <row r="53" spans="3:3" x14ac:dyDescent="0.15">
      <c r="C53" s="516" t="s">
        <v>1176</v>
      </c>
    </row>
    <row r="54" spans="3:3" x14ac:dyDescent="0.15">
      <c r="C54" s="516" t="s">
        <v>1177</v>
      </c>
    </row>
    <row r="55" spans="3:3" x14ac:dyDescent="0.15">
      <c r="C55" s="516" t="s">
        <v>1178</v>
      </c>
    </row>
    <row r="56" spans="3:3" x14ac:dyDescent="0.15">
      <c r="C56" s="516" t="s">
        <v>1179</v>
      </c>
    </row>
  </sheetData>
  <mergeCells count="1">
    <mergeCell ref="B22:B31"/>
  </mergeCells>
  <phoneticPr fontId="7"/>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E1D3A-D2AB-4891-88C2-88F1E98014F9}">
  <dimension ref="A1:O23"/>
  <sheetViews>
    <sheetView view="pageBreakPreview" zoomScale="80" zoomScaleNormal="100" zoomScaleSheetLayoutView="80" workbookViewId="0">
      <selection sqref="A1:B1"/>
    </sheetView>
  </sheetViews>
  <sheetFormatPr defaultColWidth="9" defaultRowHeight="13.5" x14ac:dyDescent="0.15"/>
  <cols>
    <col min="1" max="1" width="7.625" style="678" customWidth="1"/>
    <col min="2" max="2" width="23.5" style="678" customWidth="1"/>
    <col min="3" max="16" width="9" style="678"/>
    <col min="17" max="17" width="9.5" style="678" customWidth="1"/>
    <col min="18" max="16384" width="9" style="678"/>
  </cols>
  <sheetData>
    <row r="1" spans="1:15" ht="18.600000000000001" customHeight="1" x14ac:dyDescent="0.4">
      <c r="A1" s="1304"/>
      <c r="B1" s="1304"/>
      <c r="C1" s="700"/>
      <c r="D1" s="700"/>
      <c r="E1" s="700"/>
      <c r="F1" s="681"/>
      <c r="G1" s="681"/>
      <c r="H1" s="681"/>
      <c r="I1" s="681"/>
      <c r="J1" s="681"/>
      <c r="K1" s="681"/>
      <c r="L1" s="681"/>
      <c r="M1" s="681"/>
      <c r="N1" s="681"/>
      <c r="O1" s="681"/>
    </row>
    <row r="2" spans="1:15" ht="23.25" customHeight="1" x14ac:dyDescent="0.4">
      <c r="A2" s="1304" t="s">
        <v>1368</v>
      </c>
      <c r="B2" s="1304"/>
      <c r="C2" s="699" t="s">
        <v>1367</v>
      </c>
      <c r="D2" s="699"/>
      <c r="E2" s="699"/>
      <c r="F2" s="681"/>
      <c r="G2" s="681"/>
      <c r="H2" s="681"/>
      <c r="I2" s="681"/>
      <c r="J2" s="681"/>
      <c r="K2" s="681"/>
      <c r="L2" s="681"/>
      <c r="M2" s="681"/>
      <c r="N2" s="681"/>
      <c r="O2" s="681"/>
    </row>
    <row r="3" spans="1:15" ht="17.100000000000001" customHeight="1" x14ac:dyDescent="0.35">
      <c r="A3" s="681"/>
      <c r="B3" s="681"/>
      <c r="C3" s="681"/>
      <c r="D3" s="681"/>
      <c r="E3" s="681"/>
      <c r="F3" s="681"/>
      <c r="G3" s="681"/>
      <c r="H3" s="681"/>
      <c r="I3" s="693"/>
      <c r="J3" s="681"/>
      <c r="K3" s="681"/>
      <c r="L3" s="681"/>
      <c r="M3" s="681"/>
      <c r="N3" s="681"/>
      <c r="O3" s="681"/>
    </row>
    <row r="4" spans="1:15" ht="25.5" customHeight="1" x14ac:dyDescent="0.5">
      <c r="A4" s="696" t="s">
        <v>1366</v>
      </c>
      <c r="B4" s="695"/>
      <c r="C4" s="695"/>
      <c r="D4" s="695"/>
      <c r="E4" s="694"/>
      <c r="F4" s="679" t="s">
        <v>1344</v>
      </c>
      <c r="G4" s="681"/>
      <c r="H4" s="681"/>
      <c r="I4" s="693"/>
      <c r="J4" s="681"/>
      <c r="K4" s="681"/>
      <c r="L4" s="680" t="s">
        <v>1364</v>
      </c>
      <c r="M4" s="681"/>
      <c r="N4" s="681"/>
      <c r="O4" s="681"/>
    </row>
    <row r="5" spans="1:15" ht="27" customHeight="1" x14ac:dyDescent="0.15">
      <c r="A5" s="1305" t="s">
        <v>1363</v>
      </c>
      <c r="B5" s="1305"/>
      <c r="C5" s="692" t="s">
        <v>1362</v>
      </c>
      <c r="D5" s="692" t="s">
        <v>1362</v>
      </c>
      <c r="E5" s="692" t="s">
        <v>1362</v>
      </c>
      <c r="F5" s="692" t="s">
        <v>1362</v>
      </c>
      <c r="G5" s="692" t="s">
        <v>1362</v>
      </c>
      <c r="H5" s="692" t="s">
        <v>1362</v>
      </c>
      <c r="I5" s="692" t="s">
        <v>1362</v>
      </c>
      <c r="J5" s="692" t="s">
        <v>1362</v>
      </c>
      <c r="K5" s="692" t="s">
        <v>1362</v>
      </c>
      <c r="L5" s="692" t="s">
        <v>1362</v>
      </c>
      <c r="M5" s="692" t="s">
        <v>1362</v>
      </c>
      <c r="N5" s="692" t="s">
        <v>1362</v>
      </c>
      <c r="O5" s="1306" t="s">
        <v>1361</v>
      </c>
    </row>
    <row r="6" spans="1:15" ht="27.75" customHeight="1" x14ac:dyDescent="0.15">
      <c r="A6" s="1305"/>
      <c r="B6" s="1305"/>
      <c r="C6" s="691" t="s">
        <v>1360</v>
      </c>
      <c r="D6" s="691" t="s">
        <v>1359</v>
      </c>
      <c r="E6" s="691" t="s">
        <v>1358</v>
      </c>
      <c r="F6" s="691" t="s">
        <v>1357</v>
      </c>
      <c r="G6" s="691" t="s">
        <v>1356</v>
      </c>
      <c r="H6" s="691" t="s">
        <v>1355</v>
      </c>
      <c r="I6" s="691" t="s">
        <v>1354</v>
      </c>
      <c r="J6" s="691" t="s">
        <v>1353</v>
      </c>
      <c r="K6" s="691" t="s">
        <v>1352</v>
      </c>
      <c r="L6" s="691" t="s">
        <v>1351</v>
      </c>
      <c r="M6" s="691" t="s">
        <v>1350</v>
      </c>
      <c r="N6" s="691" t="s">
        <v>1349</v>
      </c>
      <c r="O6" s="1306"/>
    </row>
    <row r="7" spans="1:15" ht="34.5" customHeight="1" x14ac:dyDescent="0.35">
      <c r="A7" s="690" t="s">
        <v>1348</v>
      </c>
      <c r="B7" s="698" t="s">
        <v>1347</v>
      </c>
      <c r="C7" s="689" t="s">
        <v>1344</v>
      </c>
      <c r="D7" s="689" t="s">
        <v>1344</v>
      </c>
      <c r="E7" s="689" t="s">
        <v>1344</v>
      </c>
      <c r="F7" s="689" t="s">
        <v>1344</v>
      </c>
      <c r="G7" s="689" t="s">
        <v>1344</v>
      </c>
      <c r="H7" s="689" t="s">
        <v>1344</v>
      </c>
      <c r="I7" s="689" t="s">
        <v>1344</v>
      </c>
      <c r="J7" s="689" t="s">
        <v>1344</v>
      </c>
      <c r="K7" s="689" t="s">
        <v>1344</v>
      </c>
      <c r="L7" s="689" t="s">
        <v>1344</v>
      </c>
      <c r="M7" s="689" t="s">
        <v>1344</v>
      </c>
      <c r="N7" s="689" t="s">
        <v>1344</v>
      </c>
      <c r="O7" s="688"/>
    </row>
    <row r="8" spans="1:15" ht="34.5" customHeight="1" x14ac:dyDescent="0.35">
      <c r="A8" s="687" t="s">
        <v>1346</v>
      </c>
      <c r="B8" s="687" t="s">
        <v>1345</v>
      </c>
      <c r="C8" s="686" t="s">
        <v>1344</v>
      </c>
      <c r="D8" s="686" t="s">
        <v>1344</v>
      </c>
      <c r="E8" s="686" t="s">
        <v>1344</v>
      </c>
      <c r="F8" s="686" t="s">
        <v>1344</v>
      </c>
      <c r="G8" s="686" t="s">
        <v>1344</v>
      </c>
      <c r="H8" s="686" t="s">
        <v>1344</v>
      </c>
      <c r="I8" s="686" t="s">
        <v>1344</v>
      </c>
      <c r="J8" s="686" t="s">
        <v>1344</v>
      </c>
      <c r="K8" s="686" t="s">
        <v>1344</v>
      </c>
      <c r="L8" s="686" t="s">
        <v>1344</v>
      </c>
      <c r="M8" s="686" t="s">
        <v>1344</v>
      </c>
      <c r="N8" s="686" t="s">
        <v>1344</v>
      </c>
      <c r="O8" s="683"/>
    </row>
    <row r="9" spans="1:15" ht="27" customHeight="1" x14ac:dyDescent="0.35">
      <c r="A9" s="685"/>
      <c r="B9" s="684"/>
      <c r="C9" s="697"/>
      <c r="D9" s="697"/>
      <c r="E9" s="697"/>
      <c r="F9" s="697"/>
      <c r="G9" s="697"/>
      <c r="H9" s="697"/>
      <c r="I9" s="697"/>
      <c r="J9" s="697"/>
      <c r="K9" s="697"/>
      <c r="L9" s="697"/>
      <c r="M9" s="697"/>
      <c r="N9" s="697"/>
      <c r="O9" s="683"/>
    </row>
    <row r="10" spans="1:15" ht="10.5" customHeight="1" x14ac:dyDescent="0.35">
      <c r="A10" s="685"/>
      <c r="B10" s="684"/>
      <c r="C10" s="683"/>
      <c r="D10" s="683"/>
      <c r="E10" s="683"/>
      <c r="F10" s="681"/>
      <c r="G10" s="681"/>
      <c r="H10" s="681"/>
      <c r="I10" s="693"/>
      <c r="J10" s="681"/>
      <c r="K10" s="681"/>
      <c r="L10" s="681"/>
      <c r="M10" s="681"/>
      <c r="N10" s="681"/>
      <c r="O10" s="681"/>
    </row>
    <row r="11" spans="1:15" ht="23.25" customHeight="1" x14ac:dyDescent="0.5">
      <c r="A11" s="696" t="s">
        <v>1365</v>
      </c>
      <c r="B11" s="695"/>
      <c r="C11" s="695"/>
      <c r="D11" s="695"/>
      <c r="E11" s="694"/>
      <c r="F11" s="681"/>
      <c r="G11" s="681"/>
      <c r="H11" s="681"/>
      <c r="I11" s="693"/>
      <c r="J11" s="681"/>
      <c r="K11" s="681"/>
      <c r="L11" s="680" t="s">
        <v>1364</v>
      </c>
      <c r="M11" s="681"/>
      <c r="N11" s="681"/>
      <c r="O11" s="681"/>
    </row>
    <row r="12" spans="1:15" ht="27.75" customHeight="1" x14ac:dyDescent="0.15">
      <c r="A12" s="1305" t="s">
        <v>1363</v>
      </c>
      <c r="B12" s="1305"/>
      <c r="C12" s="692" t="s">
        <v>1362</v>
      </c>
      <c r="D12" s="692" t="s">
        <v>1362</v>
      </c>
      <c r="E12" s="692" t="s">
        <v>1362</v>
      </c>
      <c r="F12" s="692" t="s">
        <v>1362</v>
      </c>
      <c r="G12" s="692" t="s">
        <v>1362</v>
      </c>
      <c r="H12" s="692" t="s">
        <v>1362</v>
      </c>
      <c r="I12" s="692" t="s">
        <v>1362</v>
      </c>
      <c r="J12" s="692" t="s">
        <v>1362</v>
      </c>
      <c r="K12" s="692" t="s">
        <v>1362</v>
      </c>
      <c r="L12" s="692" t="s">
        <v>1362</v>
      </c>
      <c r="M12" s="692" t="s">
        <v>1362</v>
      </c>
      <c r="N12" s="692" t="s">
        <v>1362</v>
      </c>
      <c r="O12" s="1306" t="s">
        <v>1361</v>
      </c>
    </row>
    <row r="13" spans="1:15" ht="27" customHeight="1" x14ac:dyDescent="0.15">
      <c r="A13" s="1305"/>
      <c r="B13" s="1305"/>
      <c r="C13" s="691" t="s">
        <v>1360</v>
      </c>
      <c r="D13" s="691" t="s">
        <v>1359</v>
      </c>
      <c r="E13" s="691" t="s">
        <v>1358</v>
      </c>
      <c r="F13" s="691" t="s">
        <v>1357</v>
      </c>
      <c r="G13" s="691" t="s">
        <v>1356</v>
      </c>
      <c r="H13" s="691" t="s">
        <v>1355</v>
      </c>
      <c r="I13" s="691" t="s">
        <v>1354</v>
      </c>
      <c r="J13" s="691" t="s">
        <v>1353</v>
      </c>
      <c r="K13" s="691" t="s">
        <v>1352</v>
      </c>
      <c r="L13" s="691" t="s">
        <v>1351</v>
      </c>
      <c r="M13" s="691" t="s">
        <v>1350</v>
      </c>
      <c r="N13" s="691" t="s">
        <v>1349</v>
      </c>
      <c r="O13" s="1306"/>
    </row>
    <row r="14" spans="1:15" ht="33" customHeight="1" x14ac:dyDescent="0.35">
      <c r="A14" s="690" t="s">
        <v>1348</v>
      </c>
      <c r="B14" s="687" t="s">
        <v>1347</v>
      </c>
      <c r="C14" s="689" t="s">
        <v>1344</v>
      </c>
      <c r="D14" s="689" t="s">
        <v>1344</v>
      </c>
      <c r="E14" s="689" t="s">
        <v>1344</v>
      </c>
      <c r="F14" s="689" t="s">
        <v>1344</v>
      </c>
      <c r="G14" s="689" t="s">
        <v>1344</v>
      </c>
      <c r="H14" s="689" t="s">
        <v>1344</v>
      </c>
      <c r="I14" s="689" t="s">
        <v>1344</v>
      </c>
      <c r="J14" s="689" t="s">
        <v>1344</v>
      </c>
      <c r="K14" s="689" t="s">
        <v>1344</v>
      </c>
      <c r="L14" s="689" t="s">
        <v>1344</v>
      </c>
      <c r="M14" s="689" t="s">
        <v>1344</v>
      </c>
      <c r="N14" s="689" t="s">
        <v>1344</v>
      </c>
      <c r="O14" s="688"/>
    </row>
    <row r="15" spans="1:15" ht="33" customHeight="1" x14ac:dyDescent="0.35">
      <c r="A15" s="687" t="s">
        <v>1346</v>
      </c>
      <c r="B15" s="687" t="s">
        <v>1345</v>
      </c>
      <c r="C15" s="686" t="s">
        <v>1344</v>
      </c>
      <c r="D15" s="686" t="s">
        <v>1344</v>
      </c>
      <c r="E15" s="686" t="s">
        <v>1344</v>
      </c>
      <c r="F15" s="686" t="s">
        <v>1344</v>
      </c>
      <c r="G15" s="686" t="s">
        <v>1344</v>
      </c>
      <c r="H15" s="686" t="s">
        <v>1344</v>
      </c>
      <c r="I15" s="686" t="s">
        <v>1344</v>
      </c>
      <c r="J15" s="686" t="s">
        <v>1344</v>
      </c>
      <c r="K15" s="686" t="s">
        <v>1344</v>
      </c>
      <c r="L15" s="686" t="s">
        <v>1344</v>
      </c>
      <c r="M15" s="686" t="s">
        <v>1344</v>
      </c>
      <c r="N15" s="686" t="s">
        <v>1344</v>
      </c>
      <c r="O15" s="679"/>
    </row>
    <row r="16" spans="1:15" ht="27" customHeight="1" x14ac:dyDescent="0.35">
      <c r="A16" s="685"/>
      <c r="B16" s="684"/>
      <c r="C16" s="683"/>
      <c r="D16" s="683"/>
      <c r="E16" s="683"/>
      <c r="F16" s="683"/>
      <c r="G16" s="683"/>
      <c r="H16" s="683"/>
      <c r="I16" s="683"/>
      <c r="J16" s="683"/>
      <c r="K16" s="683"/>
      <c r="L16" s="683"/>
      <c r="M16" s="683"/>
      <c r="N16" s="683"/>
      <c r="O16" s="679"/>
    </row>
    <row r="17" spans="1:15" ht="18.75" x14ac:dyDescent="0.4">
      <c r="A17" s="680" t="s">
        <v>1343</v>
      </c>
      <c r="B17" s="682"/>
      <c r="C17" s="681"/>
      <c r="D17" s="681"/>
      <c r="E17" s="681"/>
      <c r="F17" s="681"/>
      <c r="G17" s="681"/>
      <c r="H17" s="681"/>
      <c r="I17" s="681"/>
      <c r="J17" s="681"/>
      <c r="K17" s="681"/>
      <c r="L17" s="681"/>
      <c r="M17" s="681"/>
      <c r="N17" s="681"/>
      <c r="O17" s="679"/>
    </row>
    <row r="18" spans="1:15" ht="18.75" x14ac:dyDescent="0.35">
      <c r="A18" s="1307" t="s">
        <v>1342</v>
      </c>
      <c r="B18" s="1307"/>
      <c r="C18" s="1307"/>
      <c r="D18" s="1307"/>
      <c r="E18" s="1307"/>
      <c r="F18" s="1307"/>
      <c r="G18" s="1307"/>
      <c r="H18" s="1307"/>
      <c r="I18" s="1307"/>
      <c r="J18" s="1307"/>
      <c r="K18" s="1307"/>
      <c r="L18" s="1307"/>
      <c r="M18" s="1307"/>
      <c r="N18" s="1307"/>
      <c r="O18" s="679"/>
    </row>
    <row r="19" spans="1:15" ht="18.75" x14ac:dyDescent="0.35">
      <c r="A19" s="1307" t="s">
        <v>1341</v>
      </c>
      <c r="B19" s="1307"/>
      <c r="C19" s="1307"/>
      <c r="D19" s="1307"/>
      <c r="E19" s="1307"/>
      <c r="F19" s="1307"/>
      <c r="G19" s="1307"/>
      <c r="H19" s="1307"/>
      <c r="I19" s="1307"/>
      <c r="J19" s="1307"/>
      <c r="K19" s="1307"/>
      <c r="L19" s="1307"/>
      <c r="M19" s="1307"/>
      <c r="N19" s="1307"/>
      <c r="O19" s="679"/>
    </row>
    <row r="20" spans="1:15" ht="18.75" x14ac:dyDescent="0.4">
      <c r="A20" s="680" t="s">
        <v>1340</v>
      </c>
      <c r="B20" s="680"/>
      <c r="C20" s="680"/>
      <c r="D20" s="680"/>
      <c r="E20" s="680"/>
      <c r="F20" s="680"/>
      <c r="G20" s="680"/>
      <c r="H20" s="680"/>
      <c r="I20" s="680"/>
      <c r="J20" s="680"/>
      <c r="K20" s="680"/>
      <c r="L20" s="680"/>
      <c r="M20" s="680"/>
      <c r="N20" s="680"/>
      <c r="O20" s="679"/>
    </row>
    <row r="21" spans="1:15" ht="18.75" x14ac:dyDescent="0.4">
      <c r="A21" s="680"/>
      <c r="B21" s="680"/>
      <c r="C21" s="680"/>
      <c r="D21" s="680"/>
      <c r="E21" s="680"/>
      <c r="F21" s="680"/>
      <c r="G21" s="680"/>
      <c r="H21" s="680"/>
      <c r="I21" s="680"/>
      <c r="J21" s="680"/>
      <c r="K21" s="680"/>
      <c r="L21" s="680"/>
      <c r="M21" s="680"/>
      <c r="N21" s="680"/>
      <c r="O21" s="679"/>
    </row>
    <row r="22" spans="1:15" ht="18.75" x14ac:dyDescent="0.4">
      <c r="A22" s="680"/>
      <c r="B22" s="680"/>
      <c r="C22" s="680"/>
      <c r="D22" s="680"/>
      <c r="E22" s="680"/>
      <c r="F22" s="680"/>
      <c r="G22" s="680"/>
      <c r="H22" s="680"/>
      <c r="I22" s="680"/>
      <c r="J22" s="680"/>
      <c r="K22" s="680"/>
      <c r="L22" s="680"/>
      <c r="M22" s="680"/>
      <c r="N22" s="680"/>
      <c r="O22" s="679"/>
    </row>
    <row r="23" spans="1:15" ht="18" x14ac:dyDescent="0.35">
      <c r="A23" s="679"/>
      <c r="B23" s="679"/>
      <c r="C23" s="679"/>
      <c r="D23" s="679"/>
      <c r="E23" s="679"/>
      <c r="F23" s="679"/>
      <c r="G23" s="679"/>
      <c r="H23" s="679"/>
      <c r="I23" s="679"/>
      <c r="J23" s="679"/>
      <c r="K23" s="679"/>
      <c r="L23" s="679"/>
      <c r="M23" s="679"/>
      <c r="N23" s="679"/>
      <c r="O23" s="679"/>
    </row>
  </sheetData>
  <sheetProtection selectLockedCells="1" selectUnlockedCells="1"/>
  <mergeCells count="8">
    <mergeCell ref="A18:N18"/>
    <mergeCell ref="A19:N19"/>
    <mergeCell ref="A1:B1"/>
    <mergeCell ref="A2:B2"/>
    <mergeCell ref="A5:B6"/>
    <mergeCell ref="O5:O6"/>
    <mergeCell ref="A12:B13"/>
    <mergeCell ref="O12:O13"/>
  </mergeCells>
  <phoneticPr fontId="7"/>
  <pageMargins left="0.75" right="0.75" top="1" bottom="1" header="0.51180555555555551" footer="0.51180555555555551"/>
  <pageSetup paperSize="9" scale="84" firstPageNumber="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地域密着型介護老人福祉施設</vt:lpstr>
      <vt:lpstr>①自己点検シート</vt:lpstr>
      <vt:lpstr>②勤務形態一覧表（ユニット型）</vt:lpstr>
      <vt:lpstr>勤務形態一覧表_シフト記号表</vt:lpstr>
      <vt:lpstr>勤務形態一覧表_（ユニット型）記入方法</vt:lpstr>
      <vt:lpstr>プルダウン・リスト（従来型・ユニット型共通）</vt:lpstr>
      <vt:lpstr>④利用者の状況</vt:lpstr>
      <vt:lpstr>勤務形態一覧表_シフト記号表!【記載例】シフト記号</vt:lpstr>
      <vt:lpstr>勤務形態一覧表_シフト記号表!【記載例】シフト記号表</vt:lpstr>
      <vt:lpstr>①自己点検シート!Print_Area</vt:lpstr>
      <vt:lpstr>'②勤務形態一覧表（ユニット型）'!Print_Area</vt:lpstr>
      <vt:lpstr>'勤務形態一覧表_（ユニット型）記入方法'!Print_Area</vt:lpstr>
      <vt:lpstr>勤務形態一覧表_シフト記号表!Print_Area</vt:lpstr>
      <vt:lpstr>'②勤務形態一覧表（ユニット型）'!Print_Titles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2021-08-12T06:13:53Z</dcterms:created>
  <dcterms:modified xsi:type="dcterms:W3CDTF">2025-06-12T10:39:36Z</dcterms:modified>
</cp:coreProperties>
</file>