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4_ナッジ\11_消毒ナッジ\オープンデータ用\"/>
    </mc:Choice>
  </mc:AlternateContent>
  <xr:revisionPtr revIDLastSave="0" documentId="13_ncr:1_{1A4CE95C-88B4-4AA6-9F55-1BEDA7BD94F9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データ" sheetId="1" r:id="rId1"/>
    <sheet name="検定(第１回実験)" sheetId="3" r:id="rId2"/>
    <sheet name="検定(第２回実験)" sheetId="2" r:id="rId3"/>
    <sheet name="検定(事後実験)" sheetId="5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15" i="1"/>
  <c r="F15" i="1"/>
  <c r="F14" i="1"/>
  <c r="C4" i="5" l="1"/>
  <c r="I3" i="5"/>
  <c r="C3" i="5"/>
  <c r="K3" i="5" l="1"/>
  <c r="L3" i="5" s="1"/>
  <c r="C12" i="3"/>
  <c r="I11" i="3"/>
  <c r="C10" i="3"/>
  <c r="I9" i="3"/>
  <c r="C9" i="3"/>
  <c r="C8" i="3"/>
  <c r="I7" i="3"/>
  <c r="C6" i="3"/>
  <c r="I5" i="3"/>
  <c r="C4" i="3"/>
  <c r="I3" i="3"/>
  <c r="M3" i="5" l="1"/>
  <c r="J3" i="5"/>
  <c r="C5" i="3"/>
  <c r="K5" i="3" s="1"/>
  <c r="K9" i="3"/>
  <c r="C3" i="3"/>
  <c r="K3" i="3" s="1"/>
  <c r="C7" i="3"/>
  <c r="K7" i="3" s="1"/>
  <c r="C11" i="3"/>
  <c r="K11" i="3" s="1"/>
  <c r="J7" i="3" l="1"/>
  <c r="M7" i="3"/>
  <c r="L7" i="3"/>
  <c r="J9" i="3"/>
  <c r="L9" i="3"/>
  <c r="M9" i="3"/>
  <c r="J11" i="3"/>
  <c r="M11" i="3"/>
  <c r="L11" i="3"/>
  <c r="J3" i="3"/>
  <c r="M3" i="3"/>
  <c r="L3" i="3"/>
  <c r="J5" i="3"/>
  <c r="L5" i="3"/>
  <c r="M5" i="3"/>
  <c r="C16" i="2" l="1"/>
  <c r="C14" i="2"/>
  <c r="I13" i="2"/>
  <c r="C12" i="2"/>
  <c r="C10" i="2"/>
  <c r="I9" i="2"/>
  <c r="C8" i="2"/>
  <c r="C6" i="2"/>
  <c r="I5" i="2"/>
  <c r="C4" i="2"/>
  <c r="C3" i="2"/>
  <c r="I3" i="2" l="1"/>
  <c r="L3" i="2" s="1"/>
  <c r="I7" i="2"/>
  <c r="I11" i="2"/>
  <c r="I15" i="2"/>
  <c r="C11" i="2"/>
  <c r="L11" i="2" s="1"/>
  <c r="C7" i="2"/>
  <c r="L7" i="2" s="1"/>
  <c r="C15" i="2"/>
  <c r="C5" i="2"/>
  <c r="L5" i="2" s="1"/>
  <c r="N5" i="2" s="1"/>
  <c r="C9" i="2"/>
  <c r="L9" i="2" s="1"/>
  <c r="N9" i="2" s="1"/>
  <c r="C13" i="2"/>
  <c r="L13" i="2" s="1"/>
  <c r="N13" i="2" s="1"/>
  <c r="M7" i="2" l="1"/>
  <c r="N7" i="2"/>
  <c r="M11" i="2"/>
  <c r="N11" i="2"/>
  <c r="M3" i="2"/>
  <c r="N3" i="2"/>
  <c r="J3" i="2"/>
  <c r="L15" i="2"/>
  <c r="J15" i="2" s="1"/>
  <c r="J7" i="2"/>
  <c r="J11" i="2"/>
  <c r="M13" i="2"/>
  <c r="J13" i="2"/>
  <c r="M9" i="2"/>
  <c r="J9" i="2"/>
  <c r="M5" i="2"/>
  <c r="J5" i="2"/>
  <c r="M15" i="2" l="1"/>
  <c r="N15" i="2"/>
  <c r="M6" i="1"/>
  <c r="M7" i="1"/>
  <c r="M8" i="1"/>
  <c r="M9" i="1"/>
  <c r="M10" i="1"/>
  <c r="M11" i="1"/>
  <c r="M12" i="1"/>
  <c r="M13" i="1"/>
  <c r="F3" i="1"/>
  <c r="F4" i="1"/>
  <c r="F5" i="1"/>
  <c r="F6" i="1"/>
  <c r="F7" i="1"/>
  <c r="F8" i="1"/>
  <c r="F9" i="1"/>
  <c r="F10" i="1"/>
  <c r="F11" i="1"/>
  <c r="F12" i="1"/>
  <c r="F13" i="1"/>
  <c r="F2" i="1"/>
  <c r="M4" i="1"/>
  <c r="M5" i="1"/>
  <c r="M3" i="1"/>
  <c r="M2" i="1"/>
</calcChain>
</file>

<file path=xl/sharedStrings.xml><?xml version="1.0" encoding="utf-8"?>
<sst xmlns="http://schemas.openxmlformats.org/spreadsheetml/2006/main" count="276" uniqueCount="60">
  <si>
    <t>介入群４</t>
    <rPh sb="0" eb="3">
      <t>カイニュウグン</t>
    </rPh>
    <phoneticPr fontId="3"/>
  </si>
  <si>
    <t>介入群５</t>
    <rPh sb="0" eb="2">
      <t>カイニュウ</t>
    </rPh>
    <rPh sb="2" eb="3">
      <t>グン</t>
    </rPh>
    <phoneticPr fontId="3"/>
  </si>
  <si>
    <t>介入群７</t>
    <rPh sb="0" eb="3">
      <t>カイニュウグン</t>
    </rPh>
    <phoneticPr fontId="3"/>
  </si>
  <si>
    <t>群</t>
    <rPh sb="0" eb="1">
      <t>グン</t>
    </rPh>
    <phoneticPr fontId="3"/>
  </si>
  <si>
    <t>条件（矢印）</t>
    <rPh sb="0" eb="2">
      <t>ジョウケン</t>
    </rPh>
    <rPh sb="3" eb="5">
      <t>ヤジルシ</t>
    </rPh>
    <phoneticPr fontId="3"/>
  </si>
  <si>
    <t>条件（ポスター）</t>
    <rPh sb="0" eb="2">
      <t>ジョウケン</t>
    </rPh>
    <phoneticPr fontId="3"/>
  </si>
  <si>
    <t>条件（チラシ）</t>
    <rPh sb="0" eb="2">
      <t>ジョウケン</t>
    </rPh>
    <phoneticPr fontId="3"/>
  </si>
  <si>
    <t>条件（その他）</t>
    <rPh sb="0" eb="2">
      <t>ジョウケン</t>
    </rPh>
    <rPh sb="5" eb="6">
      <t>タ</t>
    </rPh>
    <phoneticPr fontId="3"/>
  </si>
  <si>
    <t>消毒実施率</t>
    <rPh sb="0" eb="2">
      <t>ショウドク</t>
    </rPh>
    <rPh sb="2" eb="4">
      <t>ジッシ</t>
    </rPh>
    <rPh sb="4" eb="5">
      <t>リツ</t>
    </rPh>
    <phoneticPr fontId="3"/>
  </si>
  <si>
    <t>カテゴリー</t>
    <phoneticPr fontId="3"/>
  </si>
  <si>
    <t>第１回</t>
    <rPh sb="0" eb="1">
      <t>ダイ</t>
    </rPh>
    <rPh sb="2" eb="3">
      <t>カイ</t>
    </rPh>
    <phoneticPr fontId="3"/>
  </si>
  <si>
    <t>実験日</t>
    <rPh sb="0" eb="2">
      <t>ジッケン</t>
    </rPh>
    <rPh sb="2" eb="3">
      <t>ヒ</t>
    </rPh>
    <phoneticPr fontId="3"/>
  </si>
  <si>
    <t>統制群</t>
    <rPh sb="0" eb="2">
      <t>トウセイ</t>
    </rPh>
    <rPh sb="2" eb="3">
      <t>グン</t>
    </rPh>
    <phoneticPr fontId="3"/>
  </si>
  <si>
    <t>なし</t>
    <phoneticPr fontId="3"/>
  </si>
  <si>
    <t>方法</t>
    <rPh sb="0" eb="2">
      <t>ホウホウ</t>
    </rPh>
    <phoneticPr fontId="3"/>
  </si>
  <si>
    <t>消毒実施者数（人）</t>
    <rPh sb="0" eb="2">
      <t>ショウドク</t>
    </rPh>
    <rPh sb="2" eb="4">
      <t>ジッシ</t>
    </rPh>
    <rPh sb="4" eb="5">
      <t>シャ</t>
    </rPh>
    <rPh sb="5" eb="6">
      <t>スウ</t>
    </rPh>
    <rPh sb="7" eb="8">
      <t>ヒト</t>
    </rPh>
    <phoneticPr fontId="3"/>
  </si>
  <si>
    <t>入庁者数（人）</t>
    <rPh sb="0" eb="3">
      <t>ニュウチョウシャ</t>
    </rPh>
    <rPh sb="3" eb="4">
      <t>スウ</t>
    </rPh>
    <rPh sb="5" eb="6">
      <t>ヒト</t>
    </rPh>
    <phoneticPr fontId="3"/>
  </si>
  <si>
    <t>介入群１</t>
    <rPh sb="0" eb="3">
      <t>カイニュウグン</t>
    </rPh>
    <phoneticPr fontId="3"/>
  </si>
  <si>
    <t>あり</t>
    <phoneticPr fontId="3"/>
  </si>
  <si>
    <t>時間（分）</t>
    <rPh sb="0" eb="2">
      <t>ジカン</t>
    </rPh>
    <rPh sb="3" eb="4">
      <t>フン</t>
    </rPh>
    <phoneticPr fontId="3"/>
  </si>
  <si>
    <t>介入群２</t>
    <rPh sb="0" eb="2">
      <t>カイニュウ</t>
    </rPh>
    <rPh sb="2" eb="3">
      <t>グン</t>
    </rPh>
    <phoneticPr fontId="3"/>
  </si>
  <si>
    <t>介入群３</t>
    <rPh sb="0" eb="3">
      <t>カイニュウグン</t>
    </rPh>
    <phoneticPr fontId="3"/>
  </si>
  <si>
    <t>不明</t>
    <rPh sb="0" eb="2">
      <t>フメイ</t>
    </rPh>
    <phoneticPr fontId="3"/>
  </si>
  <si>
    <t>第２回</t>
    <rPh sb="0" eb="1">
      <t>ダイ</t>
    </rPh>
    <rPh sb="2" eb="3">
      <t>カイ</t>
    </rPh>
    <phoneticPr fontId="3"/>
  </si>
  <si>
    <t>介入群６</t>
    <rPh sb="0" eb="3">
      <t>カイニュウグン</t>
    </rPh>
    <phoneticPr fontId="3"/>
  </si>
  <si>
    <t>終了時刻</t>
    <rPh sb="0" eb="2">
      <t>シュウリョウ</t>
    </rPh>
    <rPh sb="2" eb="4">
      <t>ジコク</t>
    </rPh>
    <phoneticPr fontId="3"/>
  </si>
  <si>
    <t>開始時刻</t>
    <rPh sb="0" eb="2">
      <t>カイシ</t>
    </rPh>
    <rPh sb="2" eb="4">
      <t>ジコク</t>
    </rPh>
    <phoneticPr fontId="3"/>
  </si>
  <si>
    <t>（参考）退庁者消毒実施者数（人）</t>
    <rPh sb="1" eb="3">
      <t>サンコウ</t>
    </rPh>
    <rPh sb="4" eb="6">
      <t>タイチョウ</t>
    </rPh>
    <rPh sb="6" eb="7">
      <t>シャ</t>
    </rPh>
    <rPh sb="7" eb="11">
      <t>ショウドクジッシ</t>
    </rPh>
    <rPh sb="11" eb="12">
      <t>シャ</t>
    </rPh>
    <rPh sb="12" eb="13">
      <t>スウ</t>
    </rPh>
    <rPh sb="14" eb="15">
      <t>ヒト</t>
    </rPh>
    <phoneticPr fontId="3"/>
  </si>
  <si>
    <t>消毒</t>
    <rPh sb="0" eb="2">
      <t>ショウドク</t>
    </rPh>
    <phoneticPr fontId="3"/>
  </si>
  <si>
    <t>声かけ</t>
    <rPh sb="0" eb="1">
      <t>コエ</t>
    </rPh>
    <phoneticPr fontId="3"/>
  </si>
  <si>
    <t>風除室</t>
    <rPh sb="0" eb="3">
      <t>フウジョシツ</t>
    </rPh>
    <phoneticPr fontId="3"/>
  </si>
  <si>
    <t>南側</t>
    <rPh sb="0" eb="2">
      <t>ミナミガワ</t>
    </rPh>
    <phoneticPr fontId="3"/>
  </si>
  <si>
    <t>（参考）事後</t>
    <rPh sb="1" eb="3">
      <t>サンコウ</t>
    </rPh>
    <rPh sb="4" eb="6">
      <t>ジゴ</t>
    </rPh>
    <phoneticPr fontId="3"/>
  </si>
  <si>
    <t>No</t>
    <phoneticPr fontId="3"/>
  </si>
  <si>
    <t>P値</t>
    <rPh sb="1" eb="2">
      <t>チ</t>
    </rPh>
    <phoneticPr fontId="3"/>
  </si>
  <si>
    <t>帰無仮説
1.64&lt;ｚ棄却する</t>
    <rPh sb="0" eb="4">
      <t>キムカセツ</t>
    </rPh>
    <rPh sb="11" eb="13">
      <t>キキャク</t>
    </rPh>
    <phoneticPr fontId="3"/>
  </si>
  <si>
    <t>実施率</t>
    <rPh sb="0" eb="2">
      <t>ジッシ</t>
    </rPh>
    <rPh sb="2" eb="3">
      <t>リツ</t>
    </rPh>
    <phoneticPr fontId="3"/>
  </si>
  <si>
    <t>統制群</t>
    <rPh sb="0" eb="3">
      <t>トウセイグン</t>
    </rPh>
    <phoneticPr fontId="3"/>
  </si>
  <si>
    <t>介入群１</t>
    <rPh sb="0" eb="2">
      <t>カイニュウ</t>
    </rPh>
    <rPh sb="2" eb="3">
      <t>グン</t>
    </rPh>
    <phoneticPr fontId="3"/>
  </si>
  <si>
    <t>介入群３</t>
    <rPh sb="0" eb="2">
      <t>カイニュウ</t>
    </rPh>
    <rPh sb="2" eb="3">
      <t>グン</t>
    </rPh>
    <phoneticPr fontId="3"/>
  </si>
  <si>
    <t>介入群４</t>
    <rPh sb="0" eb="2">
      <t>カイニュウ</t>
    </rPh>
    <rPh sb="2" eb="3">
      <t>グン</t>
    </rPh>
    <phoneticPr fontId="3"/>
  </si>
  <si>
    <t>p&lt;0.001</t>
    <phoneticPr fontId="3"/>
  </si>
  <si>
    <t>介入群６</t>
    <rPh sb="0" eb="2">
      <t>カイニュウ</t>
    </rPh>
    <rPh sb="2" eb="3">
      <t>グン</t>
    </rPh>
    <phoneticPr fontId="3"/>
  </si>
  <si>
    <t>p&lt;0.001</t>
  </si>
  <si>
    <t>介入群７</t>
    <rPh sb="0" eb="2">
      <t>カイニュウ</t>
    </rPh>
    <rPh sb="2" eb="3">
      <t>グン</t>
    </rPh>
    <phoneticPr fontId="3"/>
  </si>
  <si>
    <t>プールした標本比率P</t>
    <rPh sb="5" eb="7">
      <t>ヒョウホン</t>
    </rPh>
    <rPh sb="7" eb="9">
      <t>ヒリツ</t>
    </rPh>
    <phoneticPr fontId="3"/>
  </si>
  <si>
    <t>消毒実施者数（人）</t>
    <rPh sb="0" eb="2">
      <t>ショウドク</t>
    </rPh>
    <rPh sb="2" eb="5">
      <t>ジッシシャ</t>
    </rPh>
    <rPh sb="5" eb="6">
      <t>スウ</t>
    </rPh>
    <rPh sb="7" eb="8">
      <t>ヒト</t>
    </rPh>
    <phoneticPr fontId="3"/>
  </si>
  <si>
    <t>統計量ｚ</t>
    <rPh sb="0" eb="3">
      <t>トウケイリョウ</t>
    </rPh>
    <phoneticPr fontId="3"/>
  </si>
  <si>
    <t>風除室設置</t>
    <rPh sb="0" eb="3">
      <t>フウジョシツ</t>
    </rPh>
    <rPh sb="3" eb="5">
      <t>セッチ</t>
    </rPh>
    <phoneticPr fontId="3"/>
  </si>
  <si>
    <t>P値表記</t>
    <rPh sb="1" eb="2">
      <t>チ</t>
    </rPh>
    <rPh sb="2" eb="4">
      <t>ヒョウキ</t>
    </rPh>
    <phoneticPr fontId="3"/>
  </si>
  <si>
    <t>介入群２</t>
    <rPh sb="0" eb="3">
      <t>カイニュウグン</t>
    </rPh>
    <phoneticPr fontId="3"/>
  </si>
  <si>
    <t>第２回実験　母比率の差の検定（片側検定、有意水準５％）</t>
    <rPh sb="0" eb="1">
      <t>ダイ</t>
    </rPh>
    <rPh sb="2" eb="3">
      <t>カイ</t>
    </rPh>
    <rPh sb="3" eb="5">
      <t>ジッケン</t>
    </rPh>
    <rPh sb="6" eb="7">
      <t>ハハ</t>
    </rPh>
    <rPh sb="7" eb="9">
      <t>ヒリツ</t>
    </rPh>
    <rPh sb="10" eb="11">
      <t>サ</t>
    </rPh>
    <rPh sb="12" eb="14">
      <t>ケンテイ</t>
    </rPh>
    <rPh sb="15" eb="17">
      <t>カタガワ</t>
    </rPh>
    <rPh sb="17" eb="19">
      <t>ケンテイ</t>
    </rPh>
    <rPh sb="20" eb="24">
      <t>ユウイスイジュン</t>
    </rPh>
    <phoneticPr fontId="3"/>
  </si>
  <si>
    <t>第１回実験　母比率の差の検定（片側検定、有意水準５％）</t>
    <rPh sb="0" eb="1">
      <t>ダイ</t>
    </rPh>
    <rPh sb="2" eb="3">
      <t>カイ</t>
    </rPh>
    <rPh sb="3" eb="5">
      <t>ジッケン</t>
    </rPh>
    <rPh sb="6" eb="7">
      <t>ハハ</t>
    </rPh>
    <rPh sb="7" eb="9">
      <t>ヒリツ</t>
    </rPh>
    <rPh sb="10" eb="11">
      <t>サ</t>
    </rPh>
    <rPh sb="12" eb="14">
      <t>ケンテイ</t>
    </rPh>
    <rPh sb="15" eb="17">
      <t>カタガワ</t>
    </rPh>
    <rPh sb="17" eb="19">
      <t>ケンテイ</t>
    </rPh>
    <rPh sb="20" eb="24">
      <t>ユウイスイジュン</t>
    </rPh>
    <phoneticPr fontId="3"/>
  </si>
  <si>
    <t>有意差</t>
    <rPh sb="0" eb="3">
      <t>ユウイサ</t>
    </rPh>
    <phoneticPr fontId="3"/>
  </si>
  <si>
    <t>事後実験　母比率の差の検定（片側検定、有意水準５％）</t>
    <rPh sb="0" eb="2">
      <t>ジゴ</t>
    </rPh>
    <rPh sb="2" eb="4">
      <t>ジッケン</t>
    </rPh>
    <rPh sb="5" eb="6">
      <t>ハハ</t>
    </rPh>
    <rPh sb="6" eb="8">
      <t>ヒリツ</t>
    </rPh>
    <rPh sb="9" eb="10">
      <t>サ</t>
    </rPh>
    <rPh sb="11" eb="13">
      <t>ケンテイ</t>
    </rPh>
    <rPh sb="14" eb="16">
      <t>カタガワ</t>
    </rPh>
    <rPh sb="16" eb="18">
      <t>ケンテイ</t>
    </rPh>
    <rPh sb="19" eb="23">
      <t>ユウイスイジュン</t>
    </rPh>
    <phoneticPr fontId="3"/>
  </si>
  <si>
    <t>あり</t>
    <phoneticPr fontId="3"/>
  </si>
  <si>
    <t>なし</t>
    <phoneticPr fontId="3"/>
  </si>
  <si>
    <t>不明</t>
    <rPh sb="0" eb="2">
      <t>フメイ</t>
    </rPh>
    <phoneticPr fontId="3"/>
  </si>
  <si>
    <t>第２回介入群７</t>
    <rPh sb="0" eb="1">
      <t>ダイ</t>
    </rPh>
    <rPh sb="2" eb="3">
      <t>カイ</t>
    </rPh>
    <rPh sb="3" eb="5">
      <t>カイニュウ</t>
    </rPh>
    <rPh sb="5" eb="6">
      <t>グン</t>
    </rPh>
    <phoneticPr fontId="3"/>
  </si>
  <si>
    <t>事後検証介入群７</t>
    <rPh sb="0" eb="2">
      <t>ジゴ</t>
    </rPh>
    <rPh sb="2" eb="4">
      <t>ケンショウ</t>
    </rPh>
    <rPh sb="4" eb="6">
      <t>カイニュウ</t>
    </rPh>
    <rPh sb="6" eb="7">
      <t>グン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</si>
</sst>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neral&quot;分&quot;"/>
    <numFmt numFmtId="177" formatCode="0.000"/>
    <numFmt numFmtId="178" formatCode="yyyy/m/d\(aaa\)"/>
    <numFmt numFmtId="179" formatCode="0.000_ "/>
    <numFmt numFmtId="180" formatCode="0.0000_ 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>
      <alignment vertical="center"/>
    </xf>
    <xf numFmtId="20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right" vertical="center"/>
    </xf>
    <xf numFmtId="178" fontId="2" fillId="0" borderId="0" xfId="0" applyNumberFormat="1" applyFont="1" applyAlignment="1">
      <alignment horizontal="left" vertical="center"/>
    </xf>
    <xf numFmtId="178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20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2" fontId="2" fillId="0" borderId="0" xfId="0" applyNumberFormat="1" applyFont="1">
      <alignment vertical="center"/>
    </xf>
    <xf numFmtId="0" fontId="2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horizontal="right" vertical="center" wrapText="1"/>
    </xf>
    <xf numFmtId="17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Alignment="1">
      <alignment horizontal="right" vertical="center"/>
    </xf>
    <xf numFmtId="2" fontId="2" fillId="0" borderId="0" xfId="0" applyNumberFormat="1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2" fontId="0" fillId="0" borderId="0" xfId="0" applyNumberFormat="1" applyFill="1">
      <alignment vertical="center"/>
    </xf>
    <xf numFmtId="2" fontId="0" fillId="0" borderId="0" xfId="0" applyNumberFormat="1" applyFill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" fontId="2" fillId="0" borderId="0" xfId="1" applyNumberFormat="1" applyFont="1" applyFill="1" applyBorder="1" applyAlignment="1">
      <alignment horizontal="right" vertical="center"/>
    </xf>
    <xf numFmtId="1" fontId="2" fillId="0" borderId="0" xfId="0" applyNumberFormat="1" applyFont="1" applyAlignment="1">
      <alignment horizontal="right" vertical="center" wrapText="1"/>
    </xf>
    <xf numFmtId="1" fontId="2" fillId="0" borderId="0" xfId="1" applyNumberFormat="1" applyFont="1" applyFill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7" fontId="2" fillId="0" borderId="0" xfId="0" applyNumberFormat="1" applyFont="1" applyFill="1" applyAlignment="1">
      <alignment horizontal="right" vertical="center"/>
    </xf>
  </cellXfs>
  <cellStyles count="2">
    <cellStyle name="パーセント" xfId="1" builtinId="5"/>
    <cellStyle name="標準" xfId="0" builtinId="0"/>
  </cellStyles>
  <dxfs count="64">
    <dxf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scheme val="none"/>
      </font>
      <numFmt numFmtId="176" formatCode="General&quot;分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rgb="FF8EA9DB"/>
        </top>
      </border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scheme val="none"/>
      </font>
      <fill>
        <patternFill patternType="solid">
          <fgColor theme="4"/>
          <bgColor theme="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179" formatCode="0.000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180" formatCode="0.0000_ 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color rgb="FF9C5700"/>
      </font>
      <fill>
        <patternFill>
          <bgColor rgb="FFFFEB9C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scheme val="none"/>
      </font>
      <fill>
        <patternFill patternType="solid">
          <fgColor theme="4"/>
          <bgColor theme="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177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176" formatCode="General&quot;分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0" formatCode="General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numFmt numFmtId="178" formatCode="yyyy/m/d\(aaa\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nno%20Riwa\Documents\Riwa\&#28040;&#27602;&#12490;&#12483;&#12472;\&#28040;&#27602;&#12490;&#12483;&#12472;&#31532;&#65297;&#22238;&#32113;&#35336;&#26908;&#23450;&#32080;&#26524;0525&#36861;&#2115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nno%20Riwa\Documents\Riwa\&#28040;&#27602;&#12490;&#12483;&#12472;\0529_&#31532;2&#22238;&#32113;&#35336;&#26908;&#23450;&#32080;&#26524;(&#26469;&#24193;&#32773;&#12398;&#25163;&#25351;&#28040;&#27602;&#29575;&#12398;&#21521;&#1997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データ"/>
      <sheetName val="元データ"/>
      <sheetName val="検定方法"/>
      <sheetName val="２群母比率"/>
      <sheetName val="分散分析"/>
      <sheetName val="正規分布曲線"/>
      <sheetName val="Z値とP値"/>
    </sheetNames>
    <sheetDataSet>
      <sheetData sheetId="0"/>
      <sheetData sheetId="1">
        <row r="4">
          <cell r="A4" t="str">
            <v>統制群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野村保健師"/>
      <sheetName val="棒グラフ"/>
      <sheetName val="全データ"/>
      <sheetName val="簡易データ"/>
      <sheetName val="検定方法"/>
      <sheetName val="２群両側"/>
      <sheetName val="２群片側"/>
      <sheetName val="分散分析"/>
      <sheetName val="分散分析 (2)"/>
      <sheetName val="正規分布曲線"/>
      <sheetName val="Z値とP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A1:N15" totalsRowShown="0" headerRowDxfId="63" dataDxfId="62">
  <autoFilter ref="A1:N15" xr:uid="{00000000-0009-0000-0100-000002000000}"/>
  <tableColumns count="14">
    <tableColumn id="1" xr3:uid="{00000000-0010-0000-0000-000001000000}" name="カテゴリー" dataDxfId="61"/>
    <tableColumn id="2" xr3:uid="{00000000-0010-0000-0000-000002000000}" name="群" dataDxfId="60"/>
    <tableColumn id="3" xr3:uid="{00000000-0010-0000-0000-000003000000}" name="実験日" dataDxfId="59"/>
    <tableColumn id="4" xr3:uid="{00000000-0010-0000-0000-000004000000}" name="開始時刻" dataDxfId="58"/>
    <tableColumn id="5" xr3:uid="{00000000-0010-0000-0000-000005000000}" name="終了時刻" dataDxfId="57"/>
    <tableColumn id="6" xr3:uid="{00000000-0010-0000-0000-000006000000}" name="時間（分）" dataDxfId="56">
      <calculatedColumnFormula>(E2-D2)*24*60</calculatedColumnFormula>
    </tableColumn>
    <tableColumn id="7" xr3:uid="{00000000-0010-0000-0000-000007000000}" name="条件（矢印）" dataDxfId="55"/>
    <tableColumn id="8" xr3:uid="{00000000-0010-0000-0000-000008000000}" name="条件（ポスター）" dataDxfId="54"/>
    <tableColumn id="9" xr3:uid="{00000000-0010-0000-0000-000009000000}" name="条件（チラシ）" dataDxfId="53"/>
    <tableColumn id="10" xr3:uid="{00000000-0010-0000-0000-00000A000000}" name="条件（その他）" dataDxfId="52"/>
    <tableColumn id="11" xr3:uid="{00000000-0010-0000-0000-00000B000000}" name="入庁者数（人）" dataDxfId="51" dataCellStyle="パーセント"/>
    <tableColumn id="12" xr3:uid="{00000000-0010-0000-0000-00000C000000}" name="消毒実施者数（人）" dataDxfId="50"/>
    <tableColumn id="13" xr3:uid="{00000000-0010-0000-0000-00000D000000}" name="消毒実施率" dataDxfId="49"/>
    <tableColumn id="14" xr3:uid="{00000000-0010-0000-0000-00000E000000}" name="（参考）退庁者消毒実施者数（人）" dataDxfId="4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テーブル3" displayName="テーブル3" ref="A2:M12" totalsRowShown="0" headerRowDxfId="47" headerRowBorderDxfId="46" tableBorderDxfId="45">
  <autoFilter ref="A2:M12" xr:uid="{00000000-0009-0000-0100-000003000000}"/>
  <tableColumns count="13">
    <tableColumn id="1" xr3:uid="{00000000-0010-0000-0100-000001000000}" name="No" dataDxfId="44"/>
    <tableColumn id="2" xr3:uid="{00000000-0010-0000-0100-000002000000}" name="群" dataDxfId="43"/>
    <tableColumn id="3" xr3:uid="{00000000-0010-0000-0100-000003000000}" name="実施率" dataDxfId="42" dataCellStyle="パーセント">
      <calculatedColumnFormula>D3/200</calculatedColumnFormula>
    </tableColumn>
    <tableColumn id="4" xr3:uid="{00000000-0010-0000-0100-000004000000}" name="消毒実施者数（人）" dataDxfId="41"/>
    <tableColumn id="5" xr3:uid="{00000000-0010-0000-0100-000005000000}" name="条件（矢印）" dataDxfId="40">
      <calculatedColumnFormula>VLOOKUP(B3,[1]元データ!$A$4:$F$7,2,FALSE)</calculatedColumnFormula>
    </tableColumn>
    <tableColumn id="6" xr3:uid="{00000000-0010-0000-0100-000006000000}" name="条件（ポスター）" dataDxfId="39">
      <calculatedColumnFormula>VLOOKUP(B3,[1]元データ!$A$4:$F$7,3,FALSE)</calculatedColumnFormula>
    </tableColumn>
    <tableColumn id="13" xr3:uid="{00000000-0010-0000-0100-00000D000000}" name="条件（チラシ）" dataDxfId="38"/>
    <tableColumn id="12" xr3:uid="{00000000-0010-0000-0100-00000C000000}" name="条件（その他）" dataDxfId="37"/>
    <tableColumn id="7" xr3:uid="{00000000-0010-0000-0100-000007000000}" name="プールした標本比率P" dataDxfId="36"/>
    <tableColumn id="8" xr3:uid="{00000000-0010-0000-0100-000008000000}" name="P値" dataDxfId="35"/>
    <tableColumn id="9" xr3:uid="{00000000-0010-0000-0100-000009000000}" name="統計量ｚ" dataDxfId="34"/>
    <tableColumn id="10" xr3:uid="{00000000-0010-0000-0100-00000A000000}" name="帰無仮説_x000a_1.64&lt;ｚ棄却する" dataDxfId="33"/>
    <tableColumn id="11" xr3:uid="{00000000-0010-0000-0100-00000B000000}" name="有意差" dataDxfId="32">
      <calculatedColumnFormula>IF(1.64&gt;K3,"有意差なし","有意差あり")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テーブル1" displayName="テーブル1" ref="A2:N16" totalsRowShown="0" headerRowDxfId="30">
  <autoFilter ref="A2:N16" xr:uid="{00000000-0009-0000-0100-000001000000}"/>
  <tableColumns count="14">
    <tableColumn id="1" xr3:uid="{00000000-0010-0000-0200-000001000000}" name="No" dataDxfId="29"/>
    <tableColumn id="2" xr3:uid="{00000000-0010-0000-0200-000002000000}" name="群" dataDxfId="28"/>
    <tableColumn id="3" xr3:uid="{00000000-0010-0000-0200-000003000000}" name="実施率" dataDxfId="27" dataCellStyle="パーセント">
      <calculatedColumnFormula>D3/200</calculatedColumnFormula>
    </tableColumn>
    <tableColumn id="4" xr3:uid="{00000000-0010-0000-0200-000004000000}" name="消毒実施者数（人）" dataDxfId="26">
      <calculatedColumnFormula>VLOOKUP(B3,[2]簡易データ!$B$3:$D$10,2,FALSE)</calculatedColumnFormula>
    </tableColumn>
    <tableColumn id="5" xr3:uid="{00000000-0010-0000-0200-000005000000}" name="条件（矢印）" dataDxfId="25"/>
    <tableColumn id="6" xr3:uid="{00000000-0010-0000-0200-000006000000}" name="条件（ポスター）" dataDxfId="24"/>
    <tableColumn id="7" xr3:uid="{00000000-0010-0000-0200-000007000000}" name="条件（チラシ）" dataDxfId="23"/>
    <tableColumn id="8" xr3:uid="{00000000-0010-0000-0200-000008000000}" name="条件（その他）" dataDxfId="22"/>
    <tableColumn id="9" xr3:uid="{00000000-0010-0000-0200-000009000000}" name="プールした標本比率P" dataDxfId="21"/>
    <tableColumn id="10" xr3:uid="{00000000-0010-0000-0200-00000A000000}" name="P値" dataDxfId="20"/>
    <tableColumn id="11" xr3:uid="{00000000-0010-0000-0200-00000B000000}" name="P値表記" dataDxfId="19"/>
    <tableColumn id="12" xr3:uid="{00000000-0010-0000-0200-00000C000000}" name="統計量ｚ" dataDxfId="18"/>
    <tableColumn id="13" xr3:uid="{00000000-0010-0000-0200-00000D000000}" name="帰無仮説_x000a_1.64&lt;ｚ棄却する" dataDxfId="17"/>
    <tableColumn id="14" xr3:uid="{00000000-0010-0000-0200-00000E000000}" name="有意差" dataDxfId="16">
      <calculatedColumnFormula>IF(1.64&gt;L3,"有意差なし","有意差あり")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35" displayName="テーブル35" ref="A2:M4" totalsRowShown="0" headerRowDxfId="15" headerRowBorderDxfId="14" tableBorderDxfId="13">
  <autoFilter ref="A2:M4" xr:uid="{00000000-0009-0000-0100-000004000000}"/>
  <tableColumns count="13">
    <tableColumn id="1" xr3:uid="{00000000-0010-0000-0300-000001000000}" name="No" dataDxfId="12"/>
    <tableColumn id="2" xr3:uid="{00000000-0010-0000-0300-000002000000}" name="群" dataDxfId="11"/>
    <tableColumn id="3" xr3:uid="{00000000-0010-0000-0300-000003000000}" name="実施率" dataDxfId="10" dataCellStyle="パーセント">
      <calculatedColumnFormula>D3/200</calculatedColumnFormula>
    </tableColumn>
    <tableColumn id="4" xr3:uid="{00000000-0010-0000-0300-000004000000}" name="消毒実施者数（人）" dataDxfId="9"/>
    <tableColumn id="5" xr3:uid="{00000000-0010-0000-0300-000005000000}" name="条件（矢印）" dataDxfId="8"/>
    <tableColumn id="6" xr3:uid="{00000000-0010-0000-0300-000006000000}" name="条件（ポスター）" dataDxfId="7"/>
    <tableColumn id="13" xr3:uid="{00000000-0010-0000-0300-00000D000000}" name="条件（チラシ）" dataDxfId="6"/>
    <tableColumn id="12" xr3:uid="{00000000-0010-0000-0300-00000C000000}" name="条件（その他）" dataDxfId="5"/>
    <tableColumn id="7" xr3:uid="{00000000-0010-0000-0300-000007000000}" name="プールした標本比率P" dataDxfId="4"/>
    <tableColumn id="8" xr3:uid="{00000000-0010-0000-0300-000008000000}" name="P値" dataDxfId="3"/>
    <tableColumn id="9" xr3:uid="{00000000-0010-0000-0300-000009000000}" name="統計量ｚ" dataDxfId="2"/>
    <tableColumn id="10" xr3:uid="{00000000-0010-0000-0300-00000A000000}" name="帰無仮説_x000a_1.64&lt;ｚ棄却する" dataDxfId="1"/>
    <tableColumn id="11" xr3:uid="{00000000-0010-0000-0300-00000B000000}" name="有意差" dataDxfId="0">
      <calculatedColumnFormula>IF(1.64&gt;K3,"有意差なし","有意差あり")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topLeftCell="B1" zoomScale="80" zoomScaleNormal="80" workbookViewId="0">
      <selection activeCell="I20" sqref="I20"/>
    </sheetView>
  </sheetViews>
  <sheetFormatPr defaultRowHeight="18.75" x14ac:dyDescent="0.4"/>
  <cols>
    <col min="1" max="1" width="13.75" style="2" bestFit="1" customWidth="1"/>
    <col min="2" max="2" width="9.375" style="2" bestFit="1" customWidth="1"/>
    <col min="3" max="3" width="15.25" style="3" bestFit="1" customWidth="1"/>
    <col min="4" max="5" width="10.375" style="3" customWidth="1"/>
    <col min="6" max="6" width="12.25" style="3" customWidth="1"/>
    <col min="7" max="7" width="14.125" style="3" customWidth="1"/>
    <col min="8" max="8" width="17.875" style="2" customWidth="1"/>
    <col min="9" max="11" width="16" style="2" customWidth="1"/>
    <col min="12" max="12" width="22.125" style="1" bestFit="1" customWidth="1"/>
    <col min="13" max="13" width="13.75" style="2" bestFit="1" customWidth="1"/>
    <col min="14" max="14" width="28.125" style="2" bestFit="1" customWidth="1"/>
    <col min="15" max="19" width="9" style="2"/>
    <col min="20" max="20" width="13" style="2" bestFit="1" customWidth="1"/>
    <col min="21" max="16384" width="9" style="2"/>
  </cols>
  <sheetData>
    <row r="1" spans="1:14" ht="18.95" customHeight="1" x14ac:dyDescent="0.4">
      <c r="A1" s="2" t="s">
        <v>9</v>
      </c>
      <c r="B1" s="2" t="s">
        <v>3</v>
      </c>
      <c r="C1" s="1" t="s">
        <v>11</v>
      </c>
      <c r="D1" s="1" t="s">
        <v>26</v>
      </c>
      <c r="E1" s="1" t="s">
        <v>25</v>
      </c>
      <c r="F1" s="1" t="s">
        <v>19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16</v>
      </c>
      <c r="L1" s="1" t="s">
        <v>15</v>
      </c>
      <c r="M1" s="1" t="s">
        <v>8</v>
      </c>
      <c r="N1" s="1" t="s">
        <v>27</v>
      </c>
    </row>
    <row r="2" spans="1:14" ht="18.95" customHeight="1" x14ac:dyDescent="0.4">
      <c r="A2" s="2" t="s">
        <v>10</v>
      </c>
      <c r="B2" s="2" t="s">
        <v>12</v>
      </c>
      <c r="C2" s="10">
        <v>43951</v>
      </c>
      <c r="D2" s="8">
        <v>0.54166666666666663</v>
      </c>
      <c r="E2" s="8">
        <v>0.57986111111111105</v>
      </c>
      <c r="F2" s="9">
        <f>(E2-D2)*24*60</f>
        <v>54.999999999999964</v>
      </c>
      <c r="G2" s="1" t="s">
        <v>13</v>
      </c>
      <c r="H2" s="1" t="s">
        <v>13</v>
      </c>
      <c r="I2" s="1" t="s">
        <v>14</v>
      </c>
      <c r="J2" s="1" t="s">
        <v>13</v>
      </c>
      <c r="K2" s="2">
        <v>200</v>
      </c>
      <c r="L2" s="6">
        <v>29</v>
      </c>
      <c r="M2" s="7">
        <f>L2/K2</f>
        <v>0.14499999999999999</v>
      </c>
      <c r="N2" s="2">
        <v>15</v>
      </c>
    </row>
    <row r="3" spans="1:14" ht="18.95" customHeight="1" x14ac:dyDescent="0.4">
      <c r="A3" s="2" t="s">
        <v>10</v>
      </c>
      <c r="B3" s="2" t="s">
        <v>17</v>
      </c>
      <c r="C3" s="10">
        <v>43951</v>
      </c>
      <c r="D3" s="8">
        <v>0.58333333333333337</v>
      </c>
      <c r="E3" s="8">
        <v>0.64236111111111105</v>
      </c>
      <c r="F3" s="9">
        <f t="shared" ref="F3:F13" si="0">(E3-D3)*24*60</f>
        <v>84.999999999999858</v>
      </c>
      <c r="G3" s="1" t="s">
        <v>13</v>
      </c>
      <c r="H3" s="1" t="s">
        <v>18</v>
      </c>
      <c r="I3" s="1" t="s">
        <v>14</v>
      </c>
      <c r="J3" s="1" t="s">
        <v>13</v>
      </c>
      <c r="K3" s="2">
        <v>200</v>
      </c>
      <c r="L3" s="6">
        <v>22</v>
      </c>
      <c r="M3" s="17">
        <f>L3/K3</f>
        <v>0.11</v>
      </c>
      <c r="N3" s="2">
        <v>31</v>
      </c>
    </row>
    <row r="4" spans="1:14" ht="18.95" customHeight="1" x14ac:dyDescent="0.4">
      <c r="A4" s="2" t="s">
        <v>10</v>
      </c>
      <c r="B4" s="2" t="s">
        <v>20</v>
      </c>
      <c r="C4" s="10">
        <v>43952</v>
      </c>
      <c r="D4" s="8">
        <v>0.58333333333333337</v>
      </c>
      <c r="E4" s="8">
        <v>0.62291666666666667</v>
      </c>
      <c r="F4" s="9">
        <f t="shared" si="0"/>
        <v>56.999999999999957</v>
      </c>
      <c r="G4" s="1" t="s">
        <v>18</v>
      </c>
      <c r="H4" s="1" t="s">
        <v>13</v>
      </c>
      <c r="I4" s="1" t="s">
        <v>14</v>
      </c>
      <c r="J4" s="1" t="s">
        <v>13</v>
      </c>
      <c r="K4" s="2">
        <v>200</v>
      </c>
      <c r="L4" s="6">
        <v>29</v>
      </c>
      <c r="M4" s="7">
        <f t="shared" ref="M4:M15" si="1">L4/K4</f>
        <v>0.14499999999999999</v>
      </c>
      <c r="N4" s="2" t="s">
        <v>22</v>
      </c>
    </row>
    <row r="5" spans="1:14" ht="18.95" customHeight="1" x14ac:dyDescent="0.4">
      <c r="A5" s="2" t="s">
        <v>10</v>
      </c>
      <c r="B5" s="2" t="s">
        <v>21</v>
      </c>
      <c r="C5" s="10">
        <v>43952</v>
      </c>
      <c r="D5" s="8">
        <v>0.54166666666666663</v>
      </c>
      <c r="E5" s="8">
        <v>0.58124999999999993</v>
      </c>
      <c r="F5" s="9">
        <f t="shared" si="0"/>
        <v>56.999999999999957</v>
      </c>
      <c r="G5" s="1" t="s">
        <v>18</v>
      </c>
      <c r="H5" s="1" t="s">
        <v>18</v>
      </c>
      <c r="I5" s="1" t="s">
        <v>14</v>
      </c>
      <c r="J5" s="1" t="s">
        <v>13</v>
      </c>
      <c r="K5" s="2">
        <v>200</v>
      </c>
      <c r="L5" s="6">
        <v>37</v>
      </c>
      <c r="M5" s="7">
        <f t="shared" si="1"/>
        <v>0.185</v>
      </c>
      <c r="N5" s="2">
        <v>30</v>
      </c>
    </row>
    <row r="6" spans="1:14" ht="18.95" customHeight="1" x14ac:dyDescent="0.4">
      <c r="A6" s="2" t="s">
        <v>23</v>
      </c>
      <c r="B6" s="2" t="s">
        <v>12</v>
      </c>
      <c r="C6" s="10">
        <v>43966</v>
      </c>
      <c r="D6" s="8">
        <v>0.60416666666666663</v>
      </c>
      <c r="E6" s="8">
        <v>0.65694444444444444</v>
      </c>
      <c r="F6" s="9">
        <f t="shared" si="0"/>
        <v>76.000000000000057</v>
      </c>
      <c r="G6" s="1" t="s">
        <v>13</v>
      </c>
      <c r="H6" s="1" t="s">
        <v>13</v>
      </c>
      <c r="I6" s="1" t="s">
        <v>14</v>
      </c>
      <c r="J6" s="1" t="s">
        <v>13</v>
      </c>
      <c r="K6" s="2">
        <v>200</v>
      </c>
      <c r="L6" s="6">
        <v>21</v>
      </c>
      <c r="M6" s="7">
        <f t="shared" si="1"/>
        <v>0.105</v>
      </c>
      <c r="N6" s="2">
        <v>15</v>
      </c>
    </row>
    <row r="7" spans="1:14" ht="18.95" customHeight="1" x14ac:dyDescent="0.4">
      <c r="A7" s="2" t="s">
        <v>23</v>
      </c>
      <c r="B7" s="2" t="s">
        <v>17</v>
      </c>
      <c r="C7" s="11">
        <v>43966</v>
      </c>
      <c r="D7" s="13">
        <v>0.54166666666666663</v>
      </c>
      <c r="E7" s="13">
        <v>0.59097222222222223</v>
      </c>
      <c r="F7" s="9">
        <f t="shared" si="0"/>
        <v>71.000000000000071</v>
      </c>
      <c r="G7" s="1" t="s">
        <v>13</v>
      </c>
      <c r="H7" s="1" t="s">
        <v>18</v>
      </c>
      <c r="I7" s="1" t="s">
        <v>14</v>
      </c>
      <c r="J7" s="1" t="s">
        <v>13</v>
      </c>
      <c r="K7" s="2">
        <v>200</v>
      </c>
      <c r="L7" s="12">
        <v>24</v>
      </c>
      <c r="M7" s="17">
        <f t="shared" si="1"/>
        <v>0.12</v>
      </c>
      <c r="N7" s="6">
        <v>12</v>
      </c>
    </row>
    <row r="8" spans="1:14" ht="18.95" customHeight="1" x14ac:dyDescent="0.4">
      <c r="A8" s="2" t="s">
        <v>23</v>
      </c>
      <c r="B8" s="2" t="s">
        <v>20</v>
      </c>
      <c r="C8" s="11">
        <v>43965</v>
      </c>
      <c r="D8" s="13">
        <v>0.54166666666666663</v>
      </c>
      <c r="E8" s="13">
        <v>0.58611111111111114</v>
      </c>
      <c r="F8" s="9">
        <f t="shared" si="0"/>
        <v>64.000000000000085</v>
      </c>
      <c r="G8" s="1" t="s">
        <v>18</v>
      </c>
      <c r="H8" s="1" t="s">
        <v>13</v>
      </c>
      <c r="I8" s="1" t="s">
        <v>14</v>
      </c>
      <c r="J8" s="1" t="s">
        <v>13</v>
      </c>
      <c r="K8" s="2">
        <v>200</v>
      </c>
      <c r="L8" s="12">
        <v>25</v>
      </c>
      <c r="M8" s="7">
        <f t="shared" si="1"/>
        <v>0.125</v>
      </c>
      <c r="N8" s="6">
        <v>15</v>
      </c>
    </row>
    <row r="9" spans="1:14" ht="18.95" customHeight="1" x14ac:dyDescent="0.4">
      <c r="A9" s="2" t="s">
        <v>23</v>
      </c>
      <c r="B9" s="2" t="s">
        <v>21</v>
      </c>
      <c r="C9" s="11">
        <v>43965</v>
      </c>
      <c r="D9" s="13">
        <v>0.59236111111111112</v>
      </c>
      <c r="E9" s="13">
        <v>0.64166666666666672</v>
      </c>
      <c r="F9" s="9">
        <f t="shared" si="0"/>
        <v>71.000000000000071</v>
      </c>
      <c r="G9" s="1" t="s">
        <v>18</v>
      </c>
      <c r="H9" s="1" t="s">
        <v>18</v>
      </c>
      <c r="I9" s="1" t="s">
        <v>14</v>
      </c>
      <c r="J9" s="1" t="s">
        <v>13</v>
      </c>
      <c r="K9" s="2">
        <v>200</v>
      </c>
      <c r="L9" s="12">
        <v>37</v>
      </c>
      <c r="M9" s="7">
        <f t="shared" si="1"/>
        <v>0.185</v>
      </c>
      <c r="N9" s="6">
        <v>22</v>
      </c>
    </row>
    <row r="10" spans="1:14" ht="18.95" customHeight="1" x14ac:dyDescent="0.4">
      <c r="A10" s="2" t="s">
        <v>23</v>
      </c>
      <c r="B10" s="2" t="s">
        <v>0</v>
      </c>
      <c r="C10" s="11">
        <v>43969</v>
      </c>
      <c r="D10" s="13">
        <v>0.54166666666666663</v>
      </c>
      <c r="E10" s="13">
        <v>0.59375</v>
      </c>
      <c r="F10" s="9">
        <f t="shared" si="0"/>
        <v>75.000000000000057</v>
      </c>
      <c r="G10" s="14" t="s">
        <v>13</v>
      </c>
      <c r="H10" s="15" t="s">
        <v>18</v>
      </c>
      <c r="I10" s="16" t="s">
        <v>28</v>
      </c>
      <c r="J10" s="16" t="s">
        <v>13</v>
      </c>
      <c r="K10" s="2">
        <v>200</v>
      </c>
      <c r="L10" s="12">
        <v>27</v>
      </c>
      <c r="M10" s="7">
        <f t="shared" si="1"/>
        <v>0.13500000000000001</v>
      </c>
      <c r="N10" s="6">
        <v>28</v>
      </c>
    </row>
    <row r="11" spans="1:14" ht="18.95" customHeight="1" x14ac:dyDescent="0.4">
      <c r="A11" s="2" t="s">
        <v>23</v>
      </c>
      <c r="B11" s="2" t="s">
        <v>1</v>
      </c>
      <c r="C11" s="11">
        <v>43969</v>
      </c>
      <c r="D11" s="8">
        <v>0.41666666666666669</v>
      </c>
      <c r="E11" s="8">
        <v>0.4680555555555555</v>
      </c>
      <c r="F11" s="9">
        <f t="shared" si="0"/>
        <v>73.999999999999901</v>
      </c>
      <c r="G11" s="14" t="s">
        <v>18</v>
      </c>
      <c r="H11" s="15" t="s">
        <v>18</v>
      </c>
      <c r="I11" s="16" t="s">
        <v>14</v>
      </c>
      <c r="J11" s="16" t="s">
        <v>29</v>
      </c>
      <c r="K11" s="2">
        <v>200</v>
      </c>
      <c r="L11" s="12">
        <v>157</v>
      </c>
      <c r="M11" s="7">
        <f t="shared" si="1"/>
        <v>0.78500000000000003</v>
      </c>
      <c r="N11" s="6">
        <v>36</v>
      </c>
    </row>
    <row r="12" spans="1:14" ht="18.95" customHeight="1" x14ac:dyDescent="0.4">
      <c r="A12" s="2" t="s">
        <v>23</v>
      </c>
      <c r="B12" s="2" t="s">
        <v>24</v>
      </c>
      <c r="C12" s="11">
        <v>43966</v>
      </c>
      <c r="D12" s="13">
        <v>0.41666666666666669</v>
      </c>
      <c r="E12" s="13">
        <v>0.46736111111111112</v>
      </c>
      <c r="F12" s="9">
        <f t="shared" si="0"/>
        <v>72.999999999999986</v>
      </c>
      <c r="G12" s="14" t="s">
        <v>18</v>
      </c>
      <c r="H12" s="15" t="s">
        <v>18</v>
      </c>
      <c r="I12" s="16" t="s">
        <v>28</v>
      </c>
      <c r="J12" s="16" t="s">
        <v>13</v>
      </c>
      <c r="K12" s="2">
        <v>200</v>
      </c>
      <c r="L12" s="12">
        <v>44</v>
      </c>
      <c r="M12" s="17">
        <f t="shared" si="1"/>
        <v>0.22</v>
      </c>
      <c r="N12" s="6">
        <v>25</v>
      </c>
    </row>
    <row r="13" spans="1:14" ht="18.95" customHeight="1" x14ac:dyDescent="0.4">
      <c r="A13" s="2" t="s">
        <v>23</v>
      </c>
      <c r="B13" s="2" t="s">
        <v>2</v>
      </c>
      <c r="C13" s="11">
        <v>43969</v>
      </c>
      <c r="D13" s="13">
        <v>0.60277777777777775</v>
      </c>
      <c r="E13" s="13">
        <v>0.66180555555555554</v>
      </c>
      <c r="F13" s="9">
        <f t="shared" si="0"/>
        <v>85.000000000000014</v>
      </c>
      <c r="G13" s="14" t="s">
        <v>13</v>
      </c>
      <c r="H13" s="15" t="s">
        <v>13</v>
      </c>
      <c r="I13" s="16" t="s">
        <v>14</v>
      </c>
      <c r="J13" s="16" t="s">
        <v>30</v>
      </c>
      <c r="K13" s="2">
        <v>200</v>
      </c>
      <c r="L13" s="12">
        <v>99</v>
      </c>
      <c r="M13" s="7">
        <f t="shared" si="1"/>
        <v>0.495</v>
      </c>
      <c r="N13" s="6">
        <v>74</v>
      </c>
    </row>
    <row r="14" spans="1:14" ht="18.95" customHeight="1" x14ac:dyDescent="0.4">
      <c r="A14" s="2" t="s">
        <v>32</v>
      </c>
      <c r="B14" s="2" t="s">
        <v>2</v>
      </c>
      <c r="C14" s="11">
        <v>44011</v>
      </c>
      <c r="D14" s="13">
        <v>0.41666666666666669</v>
      </c>
      <c r="E14" s="13">
        <v>0.45416666666666666</v>
      </c>
      <c r="F14" s="9">
        <f>(E14-D14)*24*60</f>
        <v>53.999999999999972</v>
      </c>
      <c r="G14" s="14" t="s">
        <v>13</v>
      </c>
      <c r="H14" s="15" t="s">
        <v>13</v>
      </c>
      <c r="I14" s="16" t="s">
        <v>14</v>
      </c>
      <c r="J14" s="16" t="s">
        <v>30</v>
      </c>
      <c r="K14" s="41">
        <v>200</v>
      </c>
      <c r="L14" s="42">
        <v>105</v>
      </c>
      <c r="M14" s="7">
        <f t="shared" si="1"/>
        <v>0.52500000000000002</v>
      </c>
      <c r="N14" s="6">
        <v>32</v>
      </c>
    </row>
    <row r="15" spans="1:14" ht="18.95" customHeight="1" x14ac:dyDescent="0.4">
      <c r="A15" s="2" t="s">
        <v>32</v>
      </c>
      <c r="B15" s="2" t="s">
        <v>31</v>
      </c>
      <c r="C15" s="11">
        <v>44011</v>
      </c>
      <c r="D15" s="13">
        <v>0.46527777777777773</v>
      </c>
      <c r="E15" s="13">
        <v>0.5</v>
      </c>
      <c r="F15" s="9">
        <f>(E15-D15)*24*60</f>
        <v>50.000000000000064</v>
      </c>
      <c r="G15" s="14" t="s">
        <v>13</v>
      </c>
      <c r="H15" s="40" t="s">
        <v>55</v>
      </c>
      <c r="I15" s="1" t="s">
        <v>14</v>
      </c>
      <c r="J15" s="1" t="s">
        <v>56</v>
      </c>
      <c r="K15" s="43">
        <v>96</v>
      </c>
      <c r="L15" s="42">
        <v>26</v>
      </c>
      <c r="M15" s="44">
        <f t="shared" si="1"/>
        <v>0.27083333333333331</v>
      </c>
      <c r="N15" s="1" t="s">
        <v>57</v>
      </c>
    </row>
    <row r="16" spans="1:14" x14ac:dyDescent="0.4">
      <c r="G16" s="4"/>
      <c r="H16" s="5"/>
      <c r="I16" s="3"/>
      <c r="J16" s="3"/>
      <c r="K16" s="3"/>
      <c r="L16" s="4"/>
      <c r="M16" s="3"/>
      <c r="N16" s="1"/>
    </row>
    <row r="17" spans="8:13" x14ac:dyDescent="0.4">
      <c r="H17" s="3"/>
      <c r="I17" s="3"/>
      <c r="J17" s="3"/>
      <c r="K17" s="3"/>
      <c r="L17" s="4"/>
      <c r="M17" s="3"/>
    </row>
    <row r="18" spans="8:13" x14ac:dyDescent="0.4">
      <c r="H18" s="3"/>
      <c r="I18" s="3"/>
      <c r="J18" s="3"/>
      <c r="K18" s="3"/>
      <c r="L18" s="4"/>
      <c r="M18" s="3"/>
    </row>
  </sheetData>
  <phoneticPr fontId="3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zoomScale="80" zoomScaleNormal="80" workbookViewId="0">
      <selection activeCell="E19" sqref="E19"/>
    </sheetView>
  </sheetViews>
  <sheetFormatPr defaultRowHeight="18.75" x14ac:dyDescent="0.4"/>
  <cols>
    <col min="1" max="1" width="4.625" customWidth="1"/>
    <col min="2" max="3" width="9.625" customWidth="1"/>
    <col min="4" max="4" width="20.625" customWidth="1"/>
    <col min="5" max="8" width="16.625" customWidth="1"/>
    <col min="9" max="9" width="21.625" customWidth="1"/>
    <col min="10" max="10" width="9.625" customWidth="1"/>
    <col min="11" max="11" width="12.625" customWidth="1"/>
    <col min="12" max="12" width="20.625" customWidth="1"/>
    <col min="13" max="13" width="11.625" customWidth="1"/>
    <col min="14" max="14" width="12.75" customWidth="1"/>
    <col min="15" max="15" width="21.375" customWidth="1"/>
  </cols>
  <sheetData>
    <row r="1" spans="1:13" ht="18.95" customHeight="1" x14ac:dyDescent="0.4">
      <c r="A1" s="2" t="s">
        <v>52</v>
      </c>
    </row>
    <row r="2" spans="1:13" ht="36" customHeight="1" x14ac:dyDescent="0.4">
      <c r="A2" s="34" t="s">
        <v>33</v>
      </c>
      <c r="B2" s="35" t="s">
        <v>3</v>
      </c>
      <c r="C2" s="36" t="s">
        <v>36</v>
      </c>
      <c r="D2" s="36" t="s">
        <v>46</v>
      </c>
      <c r="E2" s="35" t="s">
        <v>4</v>
      </c>
      <c r="F2" s="35" t="s">
        <v>5</v>
      </c>
      <c r="G2" s="35" t="s">
        <v>6</v>
      </c>
      <c r="H2" s="35" t="s">
        <v>7</v>
      </c>
      <c r="I2" s="36" t="s">
        <v>45</v>
      </c>
      <c r="J2" s="36" t="s">
        <v>34</v>
      </c>
      <c r="K2" s="36" t="s">
        <v>47</v>
      </c>
      <c r="L2" s="37" t="s">
        <v>35</v>
      </c>
      <c r="M2" s="36" t="s">
        <v>53</v>
      </c>
    </row>
    <row r="3" spans="1:13" s="28" customFormat="1" ht="18.95" customHeight="1" x14ac:dyDescent="0.4">
      <c r="A3" s="29">
        <v>1</v>
      </c>
      <c r="B3" s="26" t="s">
        <v>37</v>
      </c>
      <c r="C3" s="18">
        <f>D3/200</f>
        <v>0.14499999999999999</v>
      </c>
      <c r="D3" s="27">
        <v>29</v>
      </c>
      <c r="E3" s="19" t="s">
        <v>13</v>
      </c>
      <c r="F3" s="19" t="s">
        <v>13</v>
      </c>
      <c r="G3" s="29" t="s">
        <v>13</v>
      </c>
      <c r="H3" s="29" t="s">
        <v>13</v>
      </c>
      <c r="I3" s="27">
        <f>(D3+D4)/400</f>
        <v>0.1275</v>
      </c>
      <c r="J3" s="32">
        <f>1-NORMSDIST(K3)</f>
        <v>0.85299695371738449</v>
      </c>
      <c r="K3" s="32">
        <f>(10*(C4-C3))/SQRT((I3*(1-I3)))</f>
        <v>-1.0493738418015262</v>
      </c>
      <c r="L3" s="33" t="str">
        <f>IF(1.64&gt;K3,"棄却しない","棄却する")</f>
        <v>棄却しない</v>
      </c>
      <c r="M3" s="33" t="str">
        <f t="shared" ref="M3:M11" si="0">IF(1.64&gt;K3,"有意差なし","有意差あり")</f>
        <v>有意差なし</v>
      </c>
    </row>
    <row r="4" spans="1:13" s="28" customFormat="1" ht="18.95" customHeight="1" x14ac:dyDescent="0.4">
      <c r="A4" s="29"/>
      <c r="B4" s="29" t="s">
        <v>38</v>
      </c>
      <c r="C4" s="18">
        <f>D4/200</f>
        <v>0.11</v>
      </c>
      <c r="D4" s="27">
        <v>22</v>
      </c>
      <c r="E4" s="19" t="s">
        <v>13</v>
      </c>
      <c r="F4" s="19" t="s">
        <v>18</v>
      </c>
      <c r="G4" s="29" t="s">
        <v>13</v>
      </c>
      <c r="H4" s="29" t="s">
        <v>13</v>
      </c>
      <c r="I4" s="27"/>
      <c r="J4" s="32"/>
      <c r="K4" s="32"/>
      <c r="L4" s="33"/>
      <c r="M4" s="38"/>
    </row>
    <row r="5" spans="1:13" s="28" customFormat="1" ht="18.95" customHeight="1" x14ac:dyDescent="0.4">
      <c r="A5" s="29">
        <v>2</v>
      </c>
      <c r="B5" s="26" t="s">
        <v>37</v>
      </c>
      <c r="C5" s="18">
        <f>D5/200</f>
        <v>0.14499999999999999</v>
      </c>
      <c r="D5" s="27">
        <v>29</v>
      </c>
      <c r="E5" s="19" t="s">
        <v>13</v>
      </c>
      <c r="F5" s="19" t="s">
        <v>13</v>
      </c>
      <c r="G5" s="29" t="s">
        <v>13</v>
      </c>
      <c r="H5" s="29" t="s">
        <v>13</v>
      </c>
      <c r="I5" s="27">
        <f>(D5+D6)/400</f>
        <v>0.14499999999999999</v>
      </c>
      <c r="J5" s="32">
        <f>1-NORMSDIST(K5)</f>
        <v>0.5</v>
      </c>
      <c r="K5" s="32">
        <f t="shared" ref="K5" si="1">(10*(C6-C5))/SQRT((I5*(1-I5)))</f>
        <v>0</v>
      </c>
      <c r="L5" s="33" t="str">
        <f>IF(1.64&gt;K5,"棄却しない","棄却する")</f>
        <v>棄却しない</v>
      </c>
      <c r="M5" s="38" t="str">
        <f t="shared" si="0"/>
        <v>有意差なし</v>
      </c>
    </row>
    <row r="6" spans="1:13" s="28" customFormat="1" ht="18.95" customHeight="1" x14ac:dyDescent="0.4">
      <c r="A6" s="29"/>
      <c r="B6" s="29" t="s">
        <v>20</v>
      </c>
      <c r="C6" s="18">
        <f>D6/200</f>
        <v>0.14499999999999999</v>
      </c>
      <c r="D6" s="27">
        <v>29</v>
      </c>
      <c r="E6" s="19" t="s">
        <v>18</v>
      </c>
      <c r="F6" s="19" t="s">
        <v>13</v>
      </c>
      <c r="G6" s="29" t="s">
        <v>13</v>
      </c>
      <c r="H6" s="29" t="s">
        <v>13</v>
      </c>
      <c r="I6" s="27"/>
      <c r="J6" s="32"/>
      <c r="K6" s="32"/>
      <c r="L6" s="33"/>
      <c r="M6" s="38"/>
    </row>
    <row r="7" spans="1:13" s="28" customFormat="1" ht="18.95" customHeight="1" x14ac:dyDescent="0.4">
      <c r="A7" s="29">
        <v>3</v>
      </c>
      <c r="B7" s="26" t="s">
        <v>37</v>
      </c>
      <c r="C7" s="18">
        <f t="shared" ref="C7:C12" si="2">D7/200</f>
        <v>0.14499999999999999</v>
      </c>
      <c r="D7" s="27">
        <v>29</v>
      </c>
      <c r="E7" s="19" t="s">
        <v>13</v>
      </c>
      <c r="F7" s="19" t="s">
        <v>13</v>
      </c>
      <c r="G7" s="29" t="s">
        <v>13</v>
      </c>
      <c r="H7" s="29" t="s">
        <v>13</v>
      </c>
      <c r="I7" s="27">
        <f>(D7+D8)/400</f>
        <v>0.16500000000000001</v>
      </c>
      <c r="J7" s="32">
        <f>1-NORMSDIST(K7)</f>
        <v>0.14059662483742619</v>
      </c>
      <c r="K7" s="32">
        <f t="shared" ref="K7" si="3">(10*(C8-C7))/SQRT((I7*(1-I7)))</f>
        <v>1.0776426755488278</v>
      </c>
      <c r="L7" s="33" t="str">
        <f>IF(1.64&gt;K7,"棄却しない","棄却する")</f>
        <v>棄却しない</v>
      </c>
      <c r="M7" s="38" t="str">
        <f t="shared" si="0"/>
        <v>有意差なし</v>
      </c>
    </row>
    <row r="8" spans="1:13" s="28" customFormat="1" ht="18.95" customHeight="1" x14ac:dyDescent="0.4">
      <c r="A8" s="29"/>
      <c r="B8" s="30" t="s">
        <v>21</v>
      </c>
      <c r="C8" s="18">
        <f t="shared" si="2"/>
        <v>0.185</v>
      </c>
      <c r="D8" s="27">
        <v>37</v>
      </c>
      <c r="E8" s="19" t="s">
        <v>18</v>
      </c>
      <c r="F8" s="19" t="s">
        <v>18</v>
      </c>
      <c r="G8" s="29" t="s">
        <v>13</v>
      </c>
      <c r="H8" s="29" t="s">
        <v>13</v>
      </c>
      <c r="I8" s="27"/>
      <c r="J8" s="32"/>
      <c r="K8" s="32"/>
      <c r="L8" s="33"/>
      <c r="M8" s="38"/>
    </row>
    <row r="9" spans="1:13" s="28" customFormat="1" ht="18.95" customHeight="1" x14ac:dyDescent="0.4">
      <c r="A9" s="29">
        <v>4</v>
      </c>
      <c r="B9" s="30" t="s">
        <v>38</v>
      </c>
      <c r="C9" s="18">
        <f t="shared" si="2"/>
        <v>0.11</v>
      </c>
      <c r="D9" s="27">
        <v>22</v>
      </c>
      <c r="E9" s="19" t="s">
        <v>13</v>
      </c>
      <c r="F9" s="19" t="s">
        <v>18</v>
      </c>
      <c r="G9" s="29" t="s">
        <v>13</v>
      </c>
      <c r="H9" s="29" t="s">
        <v>13</v>
      </c>
      <c r="I9" s="27">
        <f t="shared" ref="I9" si="4">(D9+D10)/400</f>
        <v>0.14749999999999999</v>
      </c>
      <c r="J9" s="32">
        <f>1-NORMSDIST(K9)</f>
        <v>1.7213378255034661E-2</v>
      </c>
      <c r="K9" s="32">
        <f t="shared" ref="K9" si="5">(10*(C10-C9))/SQRT((I9*(1-I9)))</f>
        <v>2.1150374391378324</v>
      </c>
      <c r="L9" s="33" t="str">
        <f>IF(1.64&gt;K9,"棄却しない","棄却する")</f>
        <v>棄却する</v>
      </c>
      <c r="M9" s="38" t="str">
        <f t="shared" si="0"/>
        <v>有意差あり</v>
      </c>
    </row>
    <row r="10" spans="1:13" s="28" customFormat="1" ht="18.95" customHeight="1" x14ac:dyDescent="0.4">
      <c r="A10" s="29"/>
      <c r="B10" s="30" t="s">
        <v>21</v>
      </c>
      <c r="C10" s="18">
        <f t="shared" si="2"/>
        <v>0.185</v>
      </c>
      <c r="D10" s="27">
        <v>37</v>
      </c>
      <c r="E10" s="19" t="s">
        <v>18</v>
      </c>
      <c r="F10" s="19" t="s">
        <v>18</v>
      </c>
      <c r="G10" s="29" t="s">
        <v>13</v>
      </c>
      <c r="H10" s="29" t="s">
        <v>13</v>
      </c>
      <c r="I10" s="27"/>
      <c r="J10" s="32"/>
      <c r="K10" s="32"/>
      <c r="L10" s="33"/>
      <c r="M10" s="38"/>
    </row>
    <row r="11" spans="1:13" s="28" customFormat="1" ht="18.95" customHeight="1" x14ac:dyDescent="0.4">
      <c r="A11" s="29">
        <v>5</v>
      </c>
      <c r="B11" s="30" t="s">
        <v>50</v>
      </c>
      <c r="C11" s="18">
        <f t="shared" si="2"/>
        <v>0.14499999999999999</v>
      </c>
      <c r="D11" s="27">
        <v>29</v>
      </c>
      <c r="E11" s="19" t="s">
        <v>18</v>
      </c>
      <c r="F11" s="19" t="s">
        <v>13</v>
      </c>
      <c r="G11" s="29" t="s">
        <v>13</v>
      </c>
      <c r="H11" s="29" t="s">
        <v>13</v>
      </c>
      <c r="I11" s="27">
        <f t="shared" ref="I11" si="6">(D11+D12)/400</f>
        <v>0.16500000000000001</v>
      </c>
      <c r="J11" s="32">
        <f>1-NORMSDIST(K11)</f>
        <v>0.14059662483742619</v>
      </c>
      <c r="K11" s="32">
        <f t="shared" ref="K11" si="7">(10*(C12-C11))/SQRT((I11*(1-I11)))</f>
        <v>1.0776426755488278</v>
      </c>
      <c r="L11" s="33" t="str">
        <f>IF(1.64&gt;K11,"棄却しない","棄却する")</f>
        <v>棄却しない</v>
      </c>
      <c r="M11" s="38" t="str">
        <f t="shared" si="0"/>
        <v>有意差なし</v>
      </c>
    </row>
    <row r="12" spans="1:13" s="28" customFormat="1" ht="18.95" customHeight="1" x14ac:dyDescent="0.4">
      <c r="A12" s="29"/>
      <c r="B12" s="30" t="s">
        <v>21</v>
      </c>
      <c r="C12" s="18">
        <f t="shared" si="2"/>
        <v>0.185</v>
      </c>
      <c r="D12" s="27">
        <v>37</v>
      </c>
      <c r="E12" s="19" t="s">
        <v>18</v>
      </c>
      <c r="F12" s="19" t="s">
        <v>18</v>
      </c>
      <c r="G12" s="29" t="s">
        <v>13</v>
      </c>
      <c r="H12" s="29" t="s">
        <v>13</v>
      </c>
      <c r="I12" s="27"/>
      <c r="J12" s="32"/>
      <c r="K12" s="32"/>
      <c r="L12" s="33"/>
      <c r="M12" s="38"/>
    </row>
  </sheetData>
  <phoneticPr fontId="3"/>
  <pageMargins left="0.7" right="0.7" top="0.75" bottom="0.75" header="0.3" footer="0.3"/>
  <pageSetup paperSize="9" orientation="portrait" r:id="rId1"/>
  <ignoredErrors>
    <ignoredError sqref="E3:E12 F3:F12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zoomScale="80" zoomScaleNormal="80" workbookViewId="0">
      <selection activeCell="E19" sqref="E19"/>
    </sheetView>
  </sheetViews>
  <sheetFormatPr defaultRowHeight="18.75" x14ac:dyDescent="0.4"/>
  <cols>
    <col min="1" max="1" width="4.625" style="2" customWidth="1"/>
    <col min="2" max="3" width="9.625" style="2" customWidth="1"/>
    <col min="4" max="4" width="20.625" style="2" customWidth="1"/>
    <col min="5" max="8" width="16.625" style="2" customWidth="1"/>
    <col min="9" max="9" width="21.625" style="2" customWidth="1"/>
    <col min="10" max="11" width="9.625" style="2" customWidth="1"/>
    <col min="12" max="12" width="12.625" style="2" customWidth="1"/>
    <col min="13" max="13" width="20.625" style="2" customWidth="1"/>
    <col min="14" max="14" width="11.625" style="2" customWidth="1"/>
    <col min="15" max="16384" width="9" style="2"/>
  </cols>
  <sheetData>
    <row r="1" spans="1:14" ht="18.95" customHeight="1" x14ac:dyDescent="0.4">
      <c r="A1" s="2" t="s">
        <v>51</v>
      </c>
    </row>
    <row r="2" spans="1:14" ht="36" customHeight="1" x14ac:dyDescent="0.4">
      <c r="A2" s="20" t="s">
        <v>33</v>
      </c>
      <c r="B2" s="20" t="s">
        <v>3</v>
      </c>
      <c r="C2" s="19" t="s">
        <v>36</v>
      </c>
      <c r="D2" s="19" t="s">
        <v>46</v>
      </c>
      <c r="E2" s="20" t="s">
        <v>4</v>
      </c>
      <c r="F2" s="20" t="s">
        <v>5</v>
      </c>
      <c r="G2" s="19" t="s">
        <v>6</v>
      </c>
      <c r="H2" s="20" t="s">
        <v>7</v>
      </c>
      <c r="I2" s="19" t="s">
        <v>45</v>
      </c>
      <c r="J2" s="19" t="s">
        <v>34</v>
      </c>
      <c r="K2" s="19" t="s">
        <v>49</v>
      </c>
      <c r="L2" s="19" t="s">
        <v>47</v>
      </c>
      <c r="M2" s="19" t="s">
        <v>35</v>
      </c>
      <c r="N2" s="26" t="s">
        <v>53</v>
      </c>
    </row>
    <row r="3" spans="1:14" ht="18.95" customHeight="1" x14ac:dyDescent="0.4">
      <c r="A3" s="20">
        <v>1</v>
      </c>
      <c r="B3" s="19" t="s">
        <v>37</v>
      </c>
      <c r="C3" s="18">
        <f>D3/200</f>
        <v>0.105</v>
      </c>
      <c r="D3" s="31">
        <v>21</v>
      </c>
      <c r="E3" s="19" t="s">
        <v>13</v>
      </c>
      <c r="F3" s="19" t="s">
        <v>13</v>
      </c>
      <c r="G3" s="19" t="s">
        <v>14</v>
      </c>
      <c r="H3" s="19" t="s">
        <v>13</v>
      </c>
      <c r="I3" s="21">
        <f>(D3+D4)/400</f>
        <v>0.1125</v>
      </c>
      <c r="J3" s="22">
        <f>1-NORMSDIST(L3)</f>
        <v>0.31749589537232725</v>
      </c>
      <c r="K3" s="22">
        <v>0.31749589537232725</v>
      </c>
      <c r="L3" s="23">
        <f>ABS((C3-C4)/(SQRT(I3*(1-I3)*(1/200+1/200))))</f>
        <v>0.47471266327754125</v>
      </c>
      <c r="M3" s="19" t="str">
        <f>IF(1.64&gt;L3,"棄却しない","棄却する")</f>
        <v>棄却しない</v>
      </c>
      <c r="N3" s="1" t="str">
        <f t="shared" ref="N3:N15" si="0">IF(1.64&gt;L3,"有意差なし","有意差あり")</f>
        <v>有意差なし</v>
      </c>
    </row>
    <row r="4" spans="1:14" ht="18.95" customHeight="1" x14ac:dyDescent="0.4">
      <c r="A4" s="20"/>
      <c r="B4" s="20" t="s">
        <v>38</v>
      </c>
      <c r="C4" s="18">
        <f t="shared" ref="C4:C16" si="1">D4/200</f>
        <v>0.12</v>
      </c>
      <c r="D4" s="31">
        <v>24</v>
      </c>
      <c r="E4" s="19" t="s">
        <v>13</v>
      </c>
      <c r="F4" s="19" t="s">
        <v>18</v>
      </c>
      <c r="G4" s="19" t="s">
        <v>14</v>
      </c>
      <c r="H4" s="19" t="s">
        <v>13</v>
      </c>
      <c r="I4" s="21"/>
      <c r="J4" s="22"/>
      <c r="K4" s="22"/>
      <c r="L4" s="23"/>
      <c r="M4" s="19"/>
      <c r="N4" s="1"/>
    </row>
    <row r="5" spans="1:14" ht="18.95" customHeight="1" x14ac:dyDescent="0.4">
      <c r="A5" s="20">
        <v>2</v>
      </c>
      <c r="B5" s="19" t="s">
        <v>37</v>
      </c>
      <c r="C5" s="18">
        <f t="shared" si="1"/>
        <v>0.105</v>
      </c>
      <c r="D5" s="31">
        <v>21</v>
      </c>
      <c r="E5" s="19" t="s">
        <v>13</v>
      </c>
      <c r="F5" s="19" t="s">
        <v>13</v>
      </c>
      <c r="G5" s="19" t="s">
        <v>14</v>
      </c>
      <c r="H5" s="19" t="s">
        <v>13</v>
      </c>
      <c r="I5" s="21">
        <f>(D5+D6)/400</f>
        <v>0.115</v>
      </c>
      <c r="J5" s="22">
        <f>1-NORMSDIST(L5)</f>
        <v>0.26535710855107641</v>
      </c>
      <c r="K5" s="22">
        <v>0.26535710855107641</v>
      </c>
      <c r="L5" s="23">
        <f>ABS((C5-C6)/(SQRT(I5*(1-I5)*(1/200+1/200))))</f>
        <v>0.62691612442934996</v>
      </c>
      <c r="M5" s="19" t="str">
        <f t="shared" ref="M5" si="2">IF(1.64&gt;L5,"棄却しない","棄却する")</f>
        <v>棄却しない</v>
      </c>
      <c r="N5" s="1" t="str">
        <f t="shared" si="0"/>
        <v>有意差なし</v>
      </c>
    </row>
    <row r="6" spans="1:14" ht="18.95" customHeight="1" x14ac:dyDescent="0.4">
      <c r="A6" s="20"/>
      <c r="B6" s="20" t="s">
        <v>20</v>
      </c>
      <c r="C6" s="18">
        <f t="shared" si="1"/>
        <v>0.125</v>
      </c>
      <c r="D6" s="31">
        <v>25</v>
      </c>
      <c r="E6" s="19" t="s">
        <v>18</v>
      </c>
      <c r="F6" s="19" t="s">
        <v>13</v>
      </c>
      <c r="G6" s="19" t="s">
        <v>14</v>
      </c>
      <c r="H6" s="19" t="s">
        <v>13</v>
      </c>
      <c r="I6" s="21"/>
      <c r="J6" s="22"/>
      <c r="K6" s="22"/>
      <c r="L6" s="23"/>
      <c r="M6" s="19"/>
      <c r="N6" s="1"/>
    </row>
    <row r="7" spans="1:14" ht="18.95" customHeight="1" x14ac:dyDescent="0.4">
      <c r="A7" s="20">
        <v>3</v>
      </c>
      <c r="B7" s="19" t="s">
        <v>37</v>
      </c>
      <c r="C7" s="18">
        <f t="shared" si="1"/>
        <v>0.105</v>
      </c>
      <c r="D7" s="31">
        <v>21</v>
      </c>
      <c r="E7" s="19" t="s">
        <v>13</v>
      </c>
      <c r="F7" s="19" t="s">
        <v>13</v>
      </c>
      <c r="G7" s="19" t="s">
        <v>14</v>
      </c>
      <c r="H7" s="19" t="s">
        <v>13</v>
      </c>
      <c r="I7" s="21">
        <f>(D7+D8)/400</f>
        <v>0.14499999999999999</v>
      </c>
      <c r="J7" s="22">
        <f t="shared" ref="J7" si="3">1-NORMSDIST(L7)</f>
        <v>1.154094847269338E-2</v>
      </c>
      <c r="K7" s="22">
        <v>1.154094847269338E-2</v>
      </c>
      <c r="L7" s="23">
        <f>ABS((C7-C8)/(SQRT(I7*(1-I7)*(1/200+1/200))))</f>
        <v>2.2720763884922932</v>
      </c>
      <c r="M7" s="19" t="str">
        <f t="shared" ref="M7" si="4">IF(1.64&gt;L7,"棄却しない","棄却する")</f>
        <v>棄却する</v>
      </c>
      <c r="N7" s="1" t="str">
        <f t="shared" si="0"/>
        <v>有意差あり</v>
      </c>
    </row>
    <row r="8" spans="1:14" ht="18.95" customHeight="1" x14ac:dyDescent="0.4">
      <c r="A8" s="20"/>
      <c r="B8" s="20" t="s">
        <v>39</v>
      </c>
      <c r="C8" s="18">
        <f t="shared" si="1"/>
        <v>0.185</v>
      </c>
      <c r="D8" s="31">
        <v>37</v>
      </c>
      <c r="E8" s="19" t="s">
        <v>18</v>
      </c>
      <c r="F8" s="19" t="s">
        <v>18</v>
      </c>
      <c r="G8" s="19" t="s">
        <v>14</v>
      </c>
      <c r="H8" s="19" t="s">
        <v>13</v>
      </c>
      <c r="I8" s="21"/>
      <c r="J8" s="22"/>
      <c r="K8" s="22"/>
      <c r="L8" s="23"/>
      <c r="M8" s="19"/>
      <c r="N8" s="1"/>
    </row>
    <row r="9" spans="1:14" ht="18.95" customHeight="1" x14ac:dyDescent="0.4">
      <c r="A9" s="20">
        <v>4</v>
      </c>
      <c r="B9" s="19" t="s">
        <v>37</v>
      </c>
      <c r="C9" s="18">
        <f t="shared" si="1"/>
        <v>0.105</v>
      </c>
      <c r="D9" s="31">
        <v>21</v>
      </c>
      <c r="E9" s="19" t="s">
        <v>13</v>
      </c>
      <c r="F9" s="19" t="s">
        <v>13</v>
      </c>
      <c r="G9" s="19" t="s">
        <v>14</v>
      </c>
      <c r="H9" s="19" t="s">
        <v>13</v>
      </c>
      <c r="I9" s="21">
        <f>(D9+D10)/400</f>
        <v>0.12</v>
      </c>
      <c r="J9" s="22">
        <f t="shared" ref="J9" si="5">1-NORMSDIST(L9)</f>
        <v>0.17795509418550459</v>
      </c>
      <c r="K9" s="22">
        <v>0.17795509418550459</v>
      </c>
      <c r="L9" s="23">
        <f>ABS((C9-C10)/(SQRT(I9*(1-I9)*(1/200+1/200))))</f>
        <v>0.92318618234499594</v>
      </c>
      <c r="M9" s="19" t="str">
        <f t="shared" ref="M9" si="6">IF(1.64&gt;L9,"棄却しない","棄却する")</f>
        <v>棄却しない</v>
      </c>
      <c r="N9" s="1" t="str">
        <f t="shared" si="0"/>
        <v>有意差なし</v>
      </c>
    </row>
    <row r="10" spans="1:14" ht="18.95" customHeight="1" x14ac:dyDescent="0.4">
      <c r="A10" s="20"/>
      <c r="B10" s="20" t="s">
        <v>40</v>
      </c>
      <c r="C10" s="18">
        <f t="shared" si="1"/>
        <v>0.13500000000000001</v>
      </c>
      <c r="D10" s="31">
        <v>27</v>
      </c>
      <c r="E10" s="19" t="s">
        <v>13</v>
      </c>
      <c r="F10" s="19" t="s">
        <v>18</v>
      </c>
      <c r="G10" s="19" t="s">
        <v>28</v>
      </c>
      <c r="H10" s="19" t="s">
        <v>13</v>
      </c>
      <c r="I10" s="21"/>
      <c r="J10" s="22"/>
      <c r="K10" s="22"/>
      <c r="L10" s="23"/>
      <c r="M10" s="19"/>
      <c r="N10" s="1"/>
    </row>
    <row r="11" spans="1:14" ht="18.95" customHeight="1" x14ac:dyDescent="0.4">
      <c r="A11" s="20">
        <v>5</v>
      </c>
      <c r="B11" s="19" t="s">
        <v>37</v>
      </c>
      <c r="C11" s="18">
        <f t="shared" si="1"/>
        <v>0.105</v>
      </c>
      <c r="D11" s="31">
        <v>21</v>
      </c>
      <c r="E11" s="19" t="s">
        <v>13</v>
      </c>
      <c r="F11" s="19" t="s">
        <v>13</v>
      </c>
      <c r="G11" s="19" t="s">
        <v>14</v>
      </c>
      <c r="H11" s="19" t="s">
        <v>13</v>
      </c>
      <c r="I11" s="21">
        <f>(D11+D12)/400</f>
        <v>0.44500000000000001</v>
      </c>
      <c r="J11" s="24">
        <f t="shared" ref="J11" si="7">1-NORMSDIST(L11)</f>
        <v>0</v>
      </c>
      <c r="K11" s="25" t="s">
        <v>41</v>
      </c>
      <c r="L11" s="23">
        <f>ABS((C11-C12)/(SQRT(I11*(1-I11)*(1/200+1/200))))</f>
        <v>13.683034300726792</v>
      </c>
      <c r="M11" s="19" t="str">
        <f t="shared" ref="M11" si="8">IF(1.64&gt;L11,"棄却しない","棄却する")</f>
        <v>棄却する</v>
      </c>
      <c r="N11" s="1" t="str">
        <f t="shared" si="0"/>
        <v>有意差あり</v>
      </c>
    </row>
    <row r="12" spans="1:14" ht="18.95" customHeight="1" x14ac:dyDescent="0.4">
      <c r="A12" s="20"/>
      <c r="B12" s="20" t="s">
        <v>1</v>
      </c>
      <c r="C12" s="18">
        <f t="shared" si="1"/>
        <v>0.78500000000000003</v>
      </c>
      <c r="D12" s="31">
        <v>157</v>
      </c>
      <c r="E12" s="19" t="s">
        <v>18</v>
      </c>
      <c r="F12" s="19" t="s">
        <v>18</v>
      </c>
      <c r="G12" s="19" t="s">
        <v>14</v>
      </c>
      <c r="H12" s="19" t="s">
        <v>29</v>
      </c>
      <c r="I12" s="21"/>
      <c r="J12" s="24"/>
      <c r="K12" s="25"/>
      <c r="L12" s="23"/>
      <c r="M12" s="19"/>
      <c r="N12" s="1"/>
    </row>
    <row r="13" spans="1:14" ht="18.95" customHeight="1" x14ac:dyDescent="0.4">
      <c r="A13" s="20">
        <v>6</v>
      </c>
      <c r="B13" s="19" t="s">
        <v>37</v>
      </c>
      <c r="C13" s="18">
        <f t="shared" si="1"/>
        <v>0.105</v>
      </c>
      <c r="D13" s="31">
        <v>21</v>
      </c>
      <c r="E13" s="19" t="s">
        <v>13</v>
      </c>
      <c r="F13" s="19" t="s">
        <v>13</v>
      </c>
      <c r="G13" s="19" t="s">
        <v>14</v>
      </c>
      <c r="H13" s="19" t="s">
        <v>13</v>
      </c>
      <c r="I13" s="21">
        <f>(D13+D14)/400</f>
        <v>0.16250000000000001</v>
      </c>
      <c r="J13" s="24">
        <f t="shared" ref="J13" si="9">1-NORMSDIST(L13)</f>
        <v>9.1257535517830224E-4</v>
      </c>
      <c r="K13" s="25" t="s">
        <v>41</v>
      </c>
      <c r="L13" s="23">
        <f>ABS((C13-C14)/(SQRT(I13*(1-I13)*(1/200+1/200))))</f>
        <v>3.1173010788298066</v>
      </c>
      <c r="M13" s="19" t="str">
        <f t="shared" ref="M13" si="10">IF(1.64&gt;L13,"棄却しない","棄却する")</f>
        <v>棄却する</v>
      </c>
      <c r="N13" s="1" t="str">
        <f t="shared" si="0"/>
        <v>有意差あり</v>
      </c>
    </row>
    <row r="14" spans="1:14" ht="18.95" customHeight="1" x14ac:dyDescent="0.4">
      <c r="A14" s="20"/>
      <c r="B14" s="20" t="s">
        <v>42</v>
      </c>
      <c r="C14" s="18">
        <f t="shared" si="1"/>
        <v>0.22</v>
      </c>
      <c r="D14" s="31">
        <v>44</v>
      </c>
      <c r="E14" s="19" t="s">
        <v>18</v>
      </c>
      <c r="F14" s="19" t="s">
        <v>18</v>
      </c>
      <c r="G14" s="19" t="s">
        <v>28</v>
      </c>
      <c r="H14" s="19" t="s">
        <v>13</v>
      </c>
      <c r="I14" s="21"/>
      <c r="J14" s="24"/>
      <c r="K14" s="25"/>
      <c r="L14" s="23"/>
      <c r="M14" s="19"/>
      <c r="N14" s="1"/>
    </row>
    <row r="15" spans="1:14" ht="18.95" customHeight="1" x14ac:dyDescent="0.4">
      <c r="A15" s="20">
        <v>7</v>
      </c>
      <c r="B15" s="19" t="s">
        <v>37</v>
      </c>
      <c r="C15" s="18">
        <f t="shared" si="1"/>
        <v>0.105</v>
      </c>
      <c r="D15" s="31">
        <v>21</v>
      </c>
      <c r="E15" s="19" t="s">
        <v>13</v>
      </c>
      <c r="F15" s="19" t="s">
        <v>13</v>
      </c>
      <c r="G15" s="19" t="s">
        <v>14</v>
      </c>
      <c r="H15" s="19" t="s">
        <v>13</v>
      </c>
      <c r="I15" s="21">
        <f>(D15+D16)/400</f>
        <v>0.3</v>
      </c>
      <c r="J15" s="24">
        <f t="shared" ref="J15" si="11">1-NORMSDIST(L15)</f>
        <v>0</v>
      </c>
      <c r="K15" s="25" t="s">
        <v>43</v>
      </c>
      <c r="L15" s="23">
        <f>ABS((C15-C16)/(SQRT(I15*(1-I15)*(1/200+1/200))))</f>
        <v>8.5104977192037037</v>
      </c>
      <c r="M15" s="19" t="str">
        <f t="shared" ref="M15" si="12">IF(1.64&gt;L15,"棄却しない","棄却する")</f>
        <v>棄却する</v>
      </c>
      <c r="N15" s="1" t="str">
        <f t="shared" si="0"/>
        <v>有意差あり</v>
      </c>
    </row>
    <row r="16" spans="1:14" ht="18.95" customHeight="1" x14ac:dyDescent="0.4">
      <c r="A16" s="20"/>
      <c r="B16" s="20" t="s">
        <v>44</v>
      </c>
      <c r="C16" s="18">
        <f t="shared" si="1"/>
        <v>0.495</v>
      </c>
      <c r="D16" s="31">
        <v>99</v>
      </c>
      <c r="E16" s="19" t="s">
        <v>13</v>
      </c>
      <c r="F16" s="19" t="s">
        <v>13</v>
      </c>
      <c r="G16" s="19" t="s">
        <v>14</v>
      </c>
      <c r="H16" s="19" t="s">
        <v>48</v>
      </c>
      <c r="I16" s="21"/>
      <c r="J16" s="24"/>
      <c r="K16" s="25"/>
      <c r="L16" s="23"/>
      <c r="M16" s="19"/>
      <c r="N16" s="1"/>
    </row>
    <row r="17" ht="20.100000000000001" customHeight="1" x14ac:dyDescent="0.4"/>
  </sheetData>
  <phoneticPr fontId="3"/>
  <conditionalFormatting sqref="M3:M16">
    <cfRule type="containsText" dxfId="31" priority="1" operator="containsText" text="差がある">
      <formula>NOT(ISERROR(SEARCH("差がある",M3)))</formula>
    </cfRule>
  </conditionalFormatting>
  <pageMargins left="0.7" right="0.7" top="0.75" bottom="0.75" header="0.3" footer="0.3"/>
  <pageSetup paperSize="9" orientation="portrait" r:id="rId1"/>
  <ignoredErrors>
    <ignoredError sqref="D3:D16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zoomScale="80" zoomScaleNormal="80" workbookViewId="0">
      <selection activeCell="F14" sqref="F14"/>
    </sheetView>
  </sheetViews>
  <sheetFormatPr defaultRowHeight="18.75" x14ac:dyDescent="0.4"/>
  <cols>
    <col min="1" max="1" width="4.625" customWidth="1"/>
    <col min="2" max="2" width="17.625" bestFit="1" customWidth="1"/>
    <col min="3" max="3" width="9.625" customWidth="1"/>
    <col min="4" max="4" width="20.625" customWidth="1"/>
    <col min="5" max="8" width="16.625" customWidth="1"/>
    <col min="9" max="9" width="21.625" customWidth="1"/>
    <col min="10" max="10" width="9.625" customWidth="1"/>
    <col min="11" max="11" width="12.625" customWidth="1"/>
    <col min="12" max="12" width="20.625" customWidth="1"/>
    <col min="13" max="13" width="11.625" customWidth="1"/>
    <col min="14" max="14" width="12.75" customWidth="1"/>
    <col min="15" max="15" width="21.375" customWidth="1"/>
  </cols>
  <sheetData>
    <row r="1" spans="1:13" ht="18.95" customHeight="1" x14ac:dyDescent="0.4">
      <c r="A1" s="2" t="s">
        <v>54</v>
      </c>
    </row>
    <row r="2" spans="1:13" ht="36" customHeight="1" x14ac:dyDescent="0.4">
      <c r="A2" s="34" t="s">
        <v>33</v>
      </c>
      <c r="B2" s="35" t="s">
        <v>3</v>
      </c>
      <c r="C2" s="36" t="s">
        <v>36</v>
      </c>
      <c r="D2" s="36" t="s">
        <v>46</v>
      </c>
      <c r="E2" s="35" t="s">
        <v>4</v>
      </c>
      <c r="F2" s="35" t="s">
        <v>5</v>
      </c>
      <c r="G2" s="35" t="s">
        <v>6</v>
      </c>
      <c r="H2" s="35" t="s">
        <v>7</v>
      </c>
      <c r="I2" s="36" t="s">
        <v>45</v>
      </c>
      <c r="J2" s="36" t="s">
        <v>34</v>
      </c>
      <c r="K2" s="36" t="s">
        <v>47</v>
      </c>
      <c r="L2" s="37" t="s">
        <v>35</v>
      </c>
      <c r="M2" s="36" t="s">
        <v>53</v>
      </c>
    </row>
    <row r="3" spans="1:13" s="28" customFormat="1" ht="18.95" customHeight="1" x14ac:dyDescent="0.4">
      <c r="A3" s="29">
        <v>1</v>
      </c>
      <c r="B3" s="26" t="s">
        <v>58</v>
      </c>
      <c r="C3" s="18">
        <f>D3/200</f>
        <v>0.495</v>
      </c>
      <c r="D3" s="27">
        <v>99</v>
      </c>
      <c r="E3" s="14" t="s">
        <v>13</v>
      </c>
      <c r="F3" s="15" t="s">
        <v>13</v>
      </c>
      <c r="G3" s="16" t="s">
        <v>14</v>
      </c>
      <c r="H3" s="16" t="s">
        <v>30</v>
      </c>
      <c r="I3" s="32">
        <f>(D3+D4)/400</f>
        <v>0.51</v>
      </c>
      <c r="J3" s="45">
        <f>1-NORMSDIST(K3)</f>
        <v>0.27421312023809641</v>
      </c>
      <c r="K3" s="45">
        <f>(10*(C4-C3))/SQRT((I3*(1-I3)))</f>
        <v>0.6001200360120047</v>
      </c>
      <c r="L3" s="33" t="str">
        <f>IF(1.64&gt;K3,"棄却しない","棄却する")</f>
        <v>棄却しない</v>
      </c>
      <c r="M3" s="33" t="str">
        <f t="shared" ref="M3" si="0">IF(1.64&gt;K3,"有意差なし","有意差あり")</f>
        <v>有意差なし</v>
      </c>
    </row>
    <row r="4" spans="1:13" s="28" customFormat="1" ht="18.95" customHeight="1" x14ac:dyDescent="0.4">
      <c r="A4" s="29"/>
      <c r="B4" s="29" t="s">
        <v>59</v>
      </c>
      <c r="C4" s="18">
        <f>D4/200</f>
        <v>0.52500000000000002</v>
      </c>
      <c r="D4" s="27">
        <v>105</v>
      </c>
      <c r="E4" s="14" t="s">
        <v>13</v>
      </c>
      <c r="F4" s="15" t="s">
        <v>13</v>
      </c>
      <c r="G4" s="16" t="s">
        <v>14</v>
      </c>
      <c r="H4" s="16" t="s">
        <v>30</v>
      </c>
      <c r="I4" s="27"/>
      <c r="J4" s="32"/>
      <c r="K4" s="32"/>
      <c r="L4" s="33"/>
      <c r="M4" s="39"/>
    </row>
  </sheetData>
  <phoneticPr fontId="3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データ</vt:lpstr>
      <vt:lpstr>検定(第１回実験)</vt:lpstr>
      <vt:lpstr>検定(第２回実験)</vt:lpstr>
      <vt:lpstr>検定(事後実験)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manager</cp:lastModifiedBy>
  <dcterms:created xsi:type="dcterms:W3CDTF">2020-07-14T05:41:54Z</dcterms:created>
  <dcterms:modified xsi:type="dcterms:W3CDTF">2020-07-16T01:06:35Z</dcterms:modified>
</cp:coreProperties>
</file>