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8.30\Redirect$\2780\Desktop\"/>
    </mc:Choice>
  </mc:AlternateContent>
  <xr:revisionPtr revIDLastSave="0" documentId="13_ncr:1_{0376015C-BF8C-40B8-9F2C-90FEB30CA8B8}" xr6:coauthVersionLast="36" xr6:coauthVersionMax="36" xr10:uidLastSave="{00000000-0000-0000-0000-000000000000}"/>
  <bookViews>
    <workbookView xWindow="0" yWindow="0" windowWidth="19200" windowHeight="8200" xr2:uid="{FB6C7A84-62EE-4CAD-9276-2C8BA33EF70E}"/>
  </bookViews>
  <sheets>
    <sheet name="算出シート" sheetId="3" r:id="rId1"/>
    <sheet name="算出シート (記載例)" sheetId="9" r:id="rId2"/>
  </sheets>
  <definedNames>
    <definedName name="_xlnm.Print_Area" localSheetId="0">算出シート!$A$1:$G$32</definedName>
    <definedName name="_xlnm.Print_Area" localSheetId="1">'算出シート (記載例)'!$A$1:$G$32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3" l="1"/>
  <c r="F30" i="3"/>
  <c r="F28" i="3"/>
  <c r="F30" i="9" l="1"/>
  <c r="F29" i="9"/>
  <c r="F28" i="9"/>
  <c r="D27" i="9"/>
  <c r="D32" i="9" s="1"/>
  <c r="C21" i="9"/>
  <c r="C23" i="9" s="1"/>
  <c r="B21" i="9"/>
  <c r="E8" i="9"/>
  <c r="E7" i="9"/>
  <c r="B22" i="9" l="1"/>
  <c r="E31" i="9" s="1"/>
  <c r="G31" i="9" s="1"/>
  <c r="C22" i="9"/>
  <c r="B23" i="9"/>
  <c r="E8" i="3"/>
  <c r="E30" i="9" l="1"/>
  <c r="G30" i="9" s="1"/>
  <c r="E29" i="9"/>
  <c r="G29" i="9" s="1"/>
  <c r="E27" i="9"/>
  <c r="E28" i="9"/>
  <c r="G28" i="9" s="1"/>
  <c r="C21" i="3"/>
  <c r="B21" i="3"/>
  <c r="B22" i="3" s="1"/>
  <c r="E32" i="9" l="1"/>
  <c r="G27" i="9"/>
  <c r="G32" i="9" s="1"/>
  <c r="E10" i="9" s="1"/>
  <c r="E12" i="9" s="1"/>
  <c r="E31" i="3"/>
  <c r="E30" i="3"/>
  <c r="E28" i="3"/>
  <c r="E29" i="3"/>
  <c r="C23" i="3"/>
  <c r="C22" i="3"/>
  <c r="B23" i="3"/>
  <c r="D27" i="3" l="1"/>
  <c r="E27" i="3" s="1"/>
  <c r="E7" i="3"/>
  <c r="D32" i="3" l="1"/>
  <c r="G31" i="3" l="1"/>
  <c r="G28" i="3"/>
  <c r="G29" i="3"/>
  <c r="G27" i="3" l="1"/>
  <c r="E32" i="3"/>
  <c r="G30" i="3"/>
  <c r="G32" i="3" l="1"/>
  <c r="E10" i="3" s="1"/>
  <c r="E12" i="3" s="1"/>
</calcChain>
</file>

<file path=xl/sharedStrings.xml><?xml version="1.0" encoding="utf-8"?>
<sst xmlns="http://schemas.openxmlformats.org/spreadsheetml/2006/main" count="88" uniqueCount="34">
  <si>
    <t>合計</t>
    <rPh sb="0" eb="2">
      <t>ゴウケイ</t>
    </rPh>
    <phoneticPr fontId="2"/>
  </si>
  <si>
    <t>利用予定日数</t>
    <rPh sb="0" eb="2">
      <t>リヨウ</t>
    </rPh>
    <rPh sb="2" eb="4">
      <t>ヨテイ</t>
    </rPh>
    <rPh sb="4" eb="6">
      <t>ニッスウ</t>
    </rPh>
    <phoneticPr fontId="2"/>
  </si>
  <si>
    <t>加算分</t>
    <rPh sb="0" eb="2">
      <t>カサン</t>
    </rPh>
    <rPh sb="2" eb="3">
      <t>ブン</t>
    </rPh>
    <phoneticPr fontId="2"/>
  </si>
  <si>
    <t>時間数</t>
    <rPh sb="0" eb="3">
      <t>ジカンスウ</t>
    </rPh>
    <phoneticPr fontId="2"/>
  </si>
  <si>
    <t>支出予定額</t>
    <rPh sb="0" eb="2">
      <t>シシュツ</t>
    </rPh>
    <rPh sb="2" eb="4">
      <t>ヨテイ</t>
    </rPh>
    <rPh sb="4" eb="5">
      <t>ガク</t>
    </rPh>
    <phoneticPr fontId="2"/>
  </si>
  <si>
    <t>（円）</t>
    <rPh sb="1" eb="2">
      <t>エン</t>
    </rPh>
    <phoneticPr fontId="2"/>
  </si>
  <si>
    <t>単価</t>
    <rPh sb="0" eb="2">
      <t>タンカ</t>
    </rPh>
    <phoneticPr fontId="2"/>
  </si>
  <si>
    <t>上限額</t>
    <rPh sb="0" eb="2">
      <t>ジョウゲン</t>
    </rPh>
    <rPh sb="2" eb="3">
      <t>ガク</t>
    </rPh>
    <phoneticPr fontId="2"/>
  </si>
  <si>
    <t>加算額</t>
    <rPh sb="0" eb="3">
      <t>カサンガク</t>
    </rPh>
    <phoneticPr fontId="2"/>
  </si>
  <si>
    <t>項目</t>
    <rPh sb="0" eb="2">
      <t>コウモク</t>
    </rPh>
    <phoneticPr fontId="2"/>
  </si>
  <si>
    <t>教員資格所有者配置加算</t>
    <rPh sb="4" eb="7">
      <t>ショユウシャ</t>
    </rPh>
    <rPh sb="7" eb="9">
      <t>ハイチ</t>
    </rPh>
    <rPh sb="9" eb="11">
      <t>カサン</t>
    </rPh>
    <phoneticPr fontId="2"/>
  </si>
  <si>
    <t>カウンセラー等配置加算</t>
    <rPh sb="6" eb="7">
      <t>トウ</t>
    </rPh>
    <rPh sb="7" eb="9">
      <t>ハイチ</t>
    </rPh>
    <rPh sb="9" eb="11">
      <t>カサン</t>
    </rPh>
    <phoneticPr fontId="2"/>
  </si>
  <si>
    <t>研修受講費加算</t>
    <rPh sb="0" eb="2">
      <t>ケンシュウ</t>
    </rPh>
    <rPh sb="2" eb="4">
      <t>ジュコウ</t>
    </rPh>
    <rPh sb="4" eb="5">
      <t>ヒ</t>
    </rPh>
    <rPh sb="5" eb="7">
      <t>カサン</t>
    </rPh>
    <phoneticPr fontId="2"/>
  </si>
  <si>
    <t>施設賃借料加算</t>
    <rPh sb="0" eb="2">
      <t>シセツ</t>
    </rPh>
    <rPh sb="2" eb="5">
      <t>チンシャクリョウ</t>
    </rPh>
    <rPh sb="5" eb="7">
      <t>カサン</t>
    </rPh>
    <phoneticPr fontId="2"/>
  </si>
  <si>
    <t>家庭訪問・支援加算</t>
    <rPh sb="0" eb="2">
      <t>カテイ</t>
    </rPh>
    <rPh sb="2" eb="4">
      <t>ホウモン</t>
    </rPh>
    <rPh sb="5" eb="7">
      <t>シエン</t>
    </rPh>
    <rPh sb="7" eb="9">
      <t>カサン</t>
    </rPh>
    <phoneticPr fontId="2"/>
  </si>
  <si>
    <t>-</t>
    <phoneticPr fontId="2"/>
  </si>
  <si>
    <t>A：対象経費の２分の１</t>
    <rPh sb="2" eb="4">
      <t>タイショウ</t>
    </rPh>
    <rPh sb="4" eb="6">
      <t>ケイヒ</t>
    </rPh>
    <rPh sb="8" eb="9">
      <t>ブン</t>
    </rPh>
    <phoneticPr fontId="2"/>
  </si>
  <si>
    <t>C'：年度内開設月数</t>
    <rPh sb="3" eb="6">
      <t>ネンドナイ</t>
    </rPh>
    <rPh sb="6" eb="8">
      <t>カイセツ</t>
    </rPh>
    <rPh sb="8" eb="10">
      <t>ツキスウ</t>
    </rPh>
    <phoneticPr fontId="2"/>
  </si>
  <si>
    <t>項目</t>
    <rPh sb="0" eb="2">
      <t>コウモク</t>
    </rPh>
    <phoneticPr fontId="2"/>
  </si>
  <si>
    <t>金額</t>
    <rPh sb="0" eb="2">
      <t>キンガク</t>
    </rPh>
    <phoneticPr fontId="2"/>
  </si>
  <si>
    <t>交付申請額</t>
    <rPh sb="0" eb="2">
      <t>コウフ</t>
    </rPh>
    <rPh sb="2" eb="4">
      <t>シンセイ</t>
    </rPh>
    <rPh sb="4" eb="5">
      <t>ガク</t>
    </rPh>
    <phoneticPr fontId="2"/>
  </si>
  <si>
    <t>基本分（利用人数）</t>
    <rPh sb="0" eb="2">
      <t>キホン</t>
    </rPh>
    <rPh sb="2" eb="3">
      <t>ブン</t>
    </rPh>
    <rPh sb="4" eb="6">
      <t>リヨウ</t>
    </rPh>
    <rPh sb="6" eb="8">
      <t>ニンズウ</t>
    </rPh>
    <phoneticPr fontId="2"/>
  </si>
  <si>
    <t>割合</t>
    <rPh sb="0" eb="2">
      <t>ワリアイ</t>
    </rPh>
    <phoneticPr fontId="2"/>
  </si>
  <si>
    <t>対象経費</t>
    <rPh sb="0" eb="2">
      <t>タイショウ</t>
    </rPh>
    <rPh sb="2" eb="4">
      <t>ケイヒ</t>
    </rPh>
    <phoneticPr fontId="2"/>
  </si>
  <si>
    <t>利用料収入</t>
    <rPh sb="0" eb="3">
      <t>リヨウリョウ</t>
    </rPh>
    <rPh sb="3" eb="5">
      <t>シュウニュウ</t>
    </rPh>
    <phoneticPr fontId="2"/>
  </si>
  <si>
    <t>基本分</t>
    <rPh sb="0" eb="2">
      <t>キホン</t>
    </rPh>
    <rPh sb="2" eb="3">
      <t>ブン</t>
    </rPh>
    <phoneticPr fontId="2"/>
  </si>
  <si>
    <t>延べ人数</t>
    <rPh sb="0" eb="1">
      <t>ノ</t>
    </rPh>
    <rPh sb="2" eb="4">
      <t>ニンズウ</t>
    </rPh>
    <phoneticPr fontId="2"/>
  </si>
  <si>
    <t>市内居住者</t>
    <rPh sb="0" eb="2">
      <t>シナイ</t>
    </rPh>
    <rPh sb="2" eb="4">
      <t>キョジュウ</t>
    </rPh>
    <rPh sb="4" eb="5">
      <t>シャ</t>
    </rPh>
    <phoneticPr fontId="2"/>
  </si>
  <si>
    <t>市外居住者</t>
    <rPh sb="0" eb="2">
      <t>シガイ</t>
    </rPh>
    <rPh sb="2" eb="4">
      <t>キョジュウ</t>
    </rPh>
    <rPh sb="4" eb="5">
      <t>シャ</t>
    </rPh>
    <phoneticPr fontId="2"/>
  </si>
  <si>
    <t>B：対象経費－（利用料収入＋他の団体から得た補助金）</t>
    <rPh sb="2" eb="4">
      <t>タイショウ</t>
    </rPh>
    <rPh sb="4" eb="6">
      <t>ケイヒ</t>
    </rPh>
    <rPh sb="8" eb="11">
      <t>リヨウリョウ</t>
    </rPh>
    <rPh sb="11" eb="13">
      <t>シュウニュウ</t>
    </rPh>
    <rPh sb="14" eb="15">
      <t>タ</t>
    </rPh>
    <rPh sb="16" eb="18">
      <t>ダンタイ</t>
    </rPh>
    <rPh sb="20" eb="21">
      <t>エ</t>
    </rPh>
    <rPh sb="22" eb="25">
      <t>ホジョキン</t>
    </rPh>
    <phoneticPr fontId="2"/>
  </si>
  <si>
    <t>B'：他の団体から得た補助金</t>
    <rPh sb="3" eb="4">
      <t>タ</t>
    </rPh>
    <rPh sb="5" eb="7">
      <t>ダンタイ</t>
    </rPh>
    <rPh sb="9" eb="10">
      <t>エ</t>
    </rPh>
    <rPh sb="11" eb="14">
      <t>ホジョキン</t>
    </rPh>
    <phoneticPr fontId="2"/>
  </si>
  <si>
    <t>C：別表の積上げ×年度内開設月数</t>
    <rPh sb="2" eb="4">
      <t>ベッピョウ</t>
    </rPh>
    <rPh sb="5" eb="7">
      <t>ツミア</t>
    </rPh>
    <rPh sb="9" eb="12">
      <t>ネンドナイ</t>
    </rPh>
    <rPh sb="12" eb="14">
      <t>カイセツ</t>
    </rPh>
    <rPh sb="14" eb="16">
      <t>ツキスウ</t>
    </rPh>
    <phoneticPr fontId="2"/>
  </si>
  <si>
    <t>D：A、B、Cのうち金額が最も少ないもの（交付額）</t>
    <rPh sb="10" eb="12">
      <t>キンガク</t>
    </rPh>
    <rPh sb="15" eb="16">
      <t>スク</t>
    </rPh>
    <rPh sb="21" eb="24">
      <t>コウフガク</t>
    </rPh>
    <phoneticPr fontId="2"/>
  </si>
  <si>
    <t>不登校児童生徒支援施設事業費補助金　交付見込額算出シート</t>
    <rPh sb="0" eb="3">
      <t>フトウコウ</t>
    </rPh>
    <rPh sb="3" eb="5">
      <t>ジドウ</t>
    </rPh>
    <rPh sb="5" eb="7">
      <t>セイト</t>
    </rPh>
    <rPh sb="7" eb="9">
      <t>シエン</t>
    </rPh>
    <rPh sb="9" eb="11">
      <t>シセツ</t>
    </rPh>
    <rPh sb="11" eb="13">
      <t>ジギョウ</t>
    </rPh>
    <rPh sb="13" eb="14">
      <t>ヒ</t>
    </rPh>
    <rPh sb="14" eb="17">
      <t>ホジョキン</t>
    </rPh>
    <rPh sb="18" eb="20">
      <t>コウフ</t>
    </rPh>
    <rPh sb="20" eb="22">
      <t>ミコミ</t>
    </rPh>
    <rPh sb="22" eb="23">
      <t>ガク</t>
    </rPh>
    <rPh sb="23" eb="2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</si>
</sst>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;[Red]\-#,##0&quot;円&quot;"/>
    <numFmt numFmtId="178" formatCode="&quot;週&quot;General&quot;日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66FFFF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0" xfId="0" applyFill="1">
      <alignment vertical="center"/>
    </xf>
    <xf numFmtId="38" fontId="3" fillId="0" borderId="5" xfId="1" applyFont="1" applyBorder="1" applyAlignment="1">
      <alignment horizontal="center" vertical="center"/>
    </xf>
    <xf numFmtId="38" fontId="3" fillId="0" borderId="5" xfId="1" applyFont="1" applyBorder="1">
      <alignment vertical="center"/>
    </xf>
    <xf numFmtId="0" fontId="3" fillId="0" borderId="0" xfId="0" applyFont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0" xfId="0" applyFont="1">
      <alignment vertical="center"/>
    </xf>
    <xf numFmtId="0" fontId="3" fillId="0" borderId="11" xfId="0" applyFont="1" applyBorder="1" applyAlignment="1">
      <alignment horizontal="center" vertical="center"/>
    </xf>
    <xf numFmtId="38" fontId="3" fillId="0" borderId="4" xfId="1" applyFont="1" applyBorder="1">
      <alignment vertical="center"/>
    </xf>
    <xf numFmtId="38" fontId="3" fillId="0" borderId="4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177" fontId="3" fillId="0" borderId="0" xfId="1" applyNumberFormat="1" applyFont="1" applyFill="1" applyBorder="1">
      <alignment vertical="center"/>
    </xf>
    <xf numFmtId="0" fontId="3" fillId="0" borderId="0" xfId="0" applyFont="1" applyBorder="1" applyAlignment="1">
      <alignment horizontal="right" vertical="center"/>
    </xf>
    <xf numFmtId="38" fontId="3" fillId="0" borderId="0" xfId="1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38" fontId="3" fillId="0" borderId="7" xfId="1" applyFont="1" applyBorder="1">
      <alignment vertical="center"/>
    </xf>
    <xf numFmtId="0" fontId="3" fillId="0" borderId="19" xfId="0" applyFont="1" applyBorder="1" applyAlignment="1">
      <alignment vertical="center" wrapText="1"/>
    </xf>
    <xf numFmtId="38" fontId="3" fillId="0" borderId="21" xfId="1" applyFont="1" applyBorder="1">
      <alignment vertical="center"/>
    </xf>
    <xf numFmtId="38" fontId="3" fillId="0" borderId="16" xfId="0" applyNumberFormat="1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3" fillId="0" borderId="14" xfId="0" applyFont="1" applyBorder="1" applyAlignment="1">
      <alignment horizontal="centerContinuous" vertical="center"/>
    </xf>
    <xf numFmtId="0" fontId="3" fillId="0" borderId="13" xfId="0" applyFont="1" applyBorder="1" applyAlignment="1">
      <alignment horizontal="centerContinuous" vertical="center"/>
    </xf>
    <xf numFmtId="176" fontId="3" fillId="0" borderId="0" xfId="2" applyNumberFormat="1" applyFont="1">
      <alignment vertical="center"/>
    </xf>
    <xf numFmtId="0" fontId="3" fillId="0" borderId="25" xfId="0" applyFont="1" applyBorder="1" applyAlignment="1">
      <alignment horizontal="centerContinuous" vertical="center"/>
    </xf>
    <xf numFmtId="0" fontId="3" fillId="0" borderId="17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" xfId="0" applyFont="1" applyBorder="1">
      <alignment vertical="center"/>
    </xf>
    <xf numFmtId="176" fontId="3" fillId="0" borderId="4" xfId="2" applyNumberFormat="1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176" fontId="3" fillId="0" borderId="7" xfId="2" applyNumberFormat="1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38" fontId="3" fillId="0" borderId="29" xfId="1" applyFont="1" applyFill="1" applyBorder="1">
      <alignment vertical="center"/>
    </xf>
    <xf numFmtId="178" fontId="3" fillId="0" borderId="1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178" fontId="3" fillId="0" borderId="19" xfId="0" applyNumberFormat="1" applyFont="1" applyBorder="1" applyAlignment="1">
      <alignment horizontal="center" vertical="center"/>
    </xf>
    <xf numFmtId="177" fontId="3" fillId="3" borderId="7" xfId="1" applyNumberFormat="1" applyFont="1" applyFill="1" applyBorder="1">
      <alignment vertical="center"/>
    </xf>
    <xf numFmtId="38" fontId="3" fillId="3" borderId="28" xfId="1" applyFont="1" applyFill="1" applyBorder="1">
      <alignment vertical="center"/>
    </xf>
    <xf numFmtId="38" fontId="3" fillId="3" borderId="8" xfId="0" applyNumberFormat="1" applyFont="1" applyFill="1" applyBorder="1">
      <alignment vertical="center"/>
    </xf>
    <xf numFmtId="177" fontId="3" fillId="5" borderId="20" xfId="1" applyNumberFormat="1" applyFont="1" applyFill="1" applyBorder="1">
      <alignment vertical="center"/>
    </xf>
    <xf numFmtId="0" fontId="3" fillId="5" borderId="17" xfId="0" applyFont="1" applyFill="1" applyBorder="1">
      <alignment vertical="center"/>
    </xf>
    <xf numFmtId="0" fontId="3" fillId="5" borderId="25" xfId="0" applyFont="1" applyFill="1" applyBorder="1">
      <alignment vertical="center"/>
    </xf>
    <xf numFmtId="0" fontId="3" fillId="5" borderId="10" xfId="0" applyFont="1" applyFill="1" applyBorder="1">
      <alignment vertical="center"/>
    </xf>
    <xf numFmtId="0" fontId="3" fillId="4" borderId="17" xfId="0" applyFont="1" applyFill="1" applyBorder="1">
      <alignment vertical="center"/>
    </xf>
    <xf numFmtId="0" fontId="3" fillId="4" borderId="25" xfId="0" applyFont="1" applyFill="1" applyBorder="1">
      <alignment vertical="center"/>
    </xf>
    <xf numFmtId="0" fontId="3" fillId="4" borderId="12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3" fillId="3" borderId="10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7" fillId="2" borderId="17" xfId="0" applyFont="1" applyFill="1" applyBorder="1">
      <alignment vertical="center"/>
    </xf>
    <xf numFmtId="0" fontId="7" fillId="2" borderId="25" xfId="0" applyFont="1" applyFill="1" applyBorder="1">
      <alignment vertical="center"/>
    </xf>
    <xf numFmtId="177" fontId="6" fillId="2" borderId="30" xfId="1" applyNumberFormat="1" applyFont="1" applyFill="1" applyBorder="1">
      <alignment vertical="center"/>
    </xf>
    <xf numFmtId="177" fontId="3" fillId="6" borderId="20" xfId="1" applyNumberFormat="1" applyFont="1" applyFill="1" applyBorder="1">
      <alignment vertical="center"/>
    </xf>
    <xf numFmtId="0" fontId="3" fillId="7" borderId="24" xfId="0" applyFont="1" applyFill="1" applyBorder="1" applyProtection="1">
      <alignment vertical="center"/>
      <protection locked="0"/>
    </xf>
    <xf numFmtId="0" fontId="3" fillId="7" borderId="2" xfId="0" applyFont="1" applyFill="1" applyBorder="1" applyProtection="1">
      <alignment vertical="center"/>
      <protection locked="0"/>
    </xf>
    <xf numFmtId="0" fontId="3" fillId="7" borderId="4" xfId="0" applyFont="1" applyFill="1" applyBorder="1" applyProtection="1">
      <alignment vertical="center"/>
      <protection locked="0"/>
    </xf>
    <xf numFmtId="0" fontId="3" fillId="7" borderId="22" xfId="0" applyFont="1" applyFill="1" applyBorder="1" applyProtection="1">
      <alignment vertical="center"/>
      <protection locked="0"/>
    </xf>
    <xf numFmtId="0" fontId="3" fillId="7" borderId="5" xfId="0" applyFont="1" applyFill="1" applyBorder="1" applyProtection="1">
      <alignment vertical="center"/>
      <protection locked="0"/>
    </xf>
    <xf numFmtId="0" fontId="3" fillId="7" borderId="23" xfId="0" applyFont="1" applyFill="1" applyBorder="1" applyProtection="1">
      <alignment vertical="center"/>
      <protection locked="0"/>
    </xf>
    <xf numFmtId="177" fontId="3" fillId="7" borderId="7" xfId="1" applyNumberFormat="1" applyFont="1" applyFill="1" applyBorder="1" applyProtection="1">
      <alignment vertical="center"/>
      <protection locked="0"/>
    </xf>
    <xf numFmtId="177" fontId="3" fillId="7" borderId="20" xfId="1" applyNumberFormat="1" applyFont="1" applyFill="1" applyBorder="1" applyProtection="1">
      <alignment vertical="center"/>
      <protection locked="0"/>
    </xf>
    <xf numFmtId="177" fontId="3" fillId="7" borderId="31" xfId="1" applyNumberFormat="1" applyFont="1" applyFill="1" applyBorder="1" applyProtection="1">
      <alignment vertical="center"/>
      <protection locked="0"/>
    </xf>
    <xf numFmtId="38" fontId="3" fillId="7" borderId="4" xfId="1" applyFont="1" applyFill="1" applyBorder="1" applyProtection="1">
      <alignment vertical="center"/>
      <protection locked="0"/>
    </xf>
    <xf numFmtId="38" fontId="3" fillId="7" borderId="5" xfId="1" applyFont="1" applyFill="1" applyBorder="1" applyProtection="1">
      <alignment vertical="center"/>
      <protection locked="0"/>
    </xf>
    <xf numFmtId="177" fontId="8" fillId="7" borderId="7" xfId="1" applyNumberFormat="1" applyFont="1" applyFill="1" applyBorder="1" applyProtection="1">
      <alignment vertical="center"/>
      <protection locked="0"/>
    </xf>
    <xf numFmtId="177" fontId="8" fillId="7" borderId="20" xfId="1" applyNumberFormat="1" applyFont="1" applyFill="1" applyBorder="1" applyProtection="1">
      <alignment vertical="center"/>
      <protection locked="0"/>
    </xf>
    <xf numFmtId="177" fontId="8" fillId="7" borderId="31" xfId="1" applyNumberFormat="1" applyFont="1" applyFill="1" applyBorder="1" applyProtection="1">
      <alignment vertical="center"/>
      <protection locked="0"/>
    </xf>
    <xf numFmtId="0" fontId="8" fillId="7" borderId="24" xfId="0" applyFont="1" applyFill="1" applyBorder="1" applyProtection="1">
      <alignment vertical="center"/>
      <protection locked="0"/>
    </xf>
    <xf numFmtId="0" fontId="8" fillId="7" borderId="2" xfId="0" applyFont="1" applyFill="1" applyBorder="1" applyProtection="1">
      <alignment vertical="center"/>
      <protection locked="0"/>
    </xf>
    <xf numFmtId="0" fontId="8" fillId="7" borderId="4" xfId="0" applyFont="1" applyFill="1" applyBorder="1" applyProtection="1">
      <alignment vertical="center"/>
      <protection locked="0"/>
    </xf>
    <xf numFmtId="0" fontId="8" fillId="7" borderId="22" xfId="0" applyFont="1" applyFill="1" applyBorder="1" applyProtection="1">
      <alignment vertical="center"/>
      <protection locked="0"/>
    </xf>
    <xf numFmtId="0" fontId="8" fillId="7" borderId="5" xfId="0" applyFont="1" applyFill="1" applyBorder="1" applyProtection="1">
      <alignment vertical="center"/>
      <protection locked="0"/>
    </xf>
    <xf numFmtId="0" fontId="8" fillId="7" borderId="23" xfId="0" applyFont="1" applyFill="1" applyBorder="1" applyProtection="1">
      <alignment vertical="center"/>
      <protection locked="0"/>
    </xf>
    <xf numFmtId="38" fontId="8" fillId="7" borderId="4" xfId="1" applyFont="1" applyFill="1" applyBorder="1" applyProtection="1">
      <alignment vertical="center"/>
      <protection locked="0"/>
    </xf>
    <xf numFmtId="38" fontId="8" fillId="7" borderId="5" xfId="1" applyFont="1" applyFill="1" applyBorder="1" applyProtection="1">
      <alignment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  <color rgb="FF33CCFF"/>
      <color rgb="FF35E8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73052</xdr:colOff>
      <xdr:row>3</xdr:row>
      <xdr:rowOff>1</xdr:rowOff>
    </xdr:from>
    <xdr:to>
      <xdr:col>6</xdr:col>
      <xdr:colOff>814823</xdr:colOff>
      <xdr:row>12</xdr:row>
      <xdr:rowOff>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484335" y="865399"/>
          <a:ext cx="1624028" cy="20735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年度内開設日数</a:t>
          </a:r>
          <a:endParaRPr kumimoji="1" lang="en-US" altLang="ja-JP" sz="900" b="1"/>
        </a:p>
        <a:p>
          <a:r>
            <a:rPr kumimoji="1" lang="ja-JP" altLang="en-US" sz="900"/>
            <a:t>月途中に施設を開所・休所・廃止した場合、当該月の開所日数が</a:t>
          </a:r>
          <a:endParaRPr kumimoji="1" lang="en-US" altLang="ja-JP" sz="900"/>
        </a:p>
        <a:p>
          <a:endParaRPr kumimoji="1" lang="en-US" altLang="ja-JP" sz="900"/>
        </a:p>
        <a:p>
          <a:r>
            <a:rPr kumimoji="1" lang="ja-JP" altLang="en-US" sz="900"/>
            <a:t>○</a:t>
          </a:r>
          <a:r>
            <a:rPr kumimoji="1" lang="en-US" altLang="ja-JP" sz="900"/>
            <a:t>10</a:t>
          </a:r>
          <a:r>
            <a:rPr kumimoji="1" lang="ja-JP" altLang="en-US" sz="900"/>
            <a:t>日以上の場合</a:t>
          </a:r>
          <a:endParaRPr kumimoji="1" lang="en-US" altLang="ja-JP" sz="900"/>
        </a:p>
        <a:p>
          <a:r>
            <a:rPr kumimoji="1" lang="ja-JP" altLang="en-US" sz="900"/>
            <a:t>→１月とカウントする。</a:t>
          </a:r>
          <a:endParaRPr kumimoji="1" lang="en-US" altLang="ja-JP" sz="900"/>
        </a:p>
        <a:p>
          <a:endParaRPr kumimoji="1" lang="en-US" altLang="ja-JP" sz="900"/>
        </a:p>
        <a:p>
          <a:r>
            <a:rPr kumimoji="1" lang="ja-JP" altLang="en-US" sz="900"/>
            <a:t>○</a:t>
          </a:r>
          <a:r>
            <a:rPr kumimoji="1" lang="en-US" altLang="ja-JP" sz="900"/>
            <a:t>10</a:t>
          </a:r>
          <a:r>
            <a:rPr kumimoji="1" lang="ja-JP" altLang="en-US" sz="900"/>
            <a:t>日未満の場合</a:t>
          </a:r>
          <a:endParaRPr kumimoji="1" lang="en-US" altLang="ja-JP" sz="900"/>
        </a:p>
        <a:p>
          <a:r>
            <a:rPr kumimoji="1" lang="ja-JP" altLang="en-US" sz="900"/>
            <a:t>→１月とカウントしない。</a:t>
          </a:r>
        </a:p>
      </xdr:txBody>
    </xdr:sp>
    <xdr:clientData/>
  </xdr:twoCellAnchor>
  <xdr:twoCellAnchor>
    <xdr:from>
      <xdr:col>7</xdr:col>
      <xdr:colOff>220579</xdr:colOff>
      <xdr:row>1</xdr:row>
      <xdr:rowOff>40105</xdr:rowOff>
    </xdr:from>
    <xdr:to>
      <xdr:col>11</xdr:col>
      <xdr:colOff>394369</xdr:colOff>
      <xdr:row>7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419111" y="447903"/>
          <a:ext cx="3377919" cy="1323106"/>
        </a:xfrm>
        <a:prstGeom prst="rect">
          <a:avLst/>
        </a:prstGeom>
        <a:solidFill>
          <a:srgbClr val="66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600" b="1"/>
            <a:t>水色セルに入力してください。</a:t>
          </a:r>
          <a:endParaRPr kumimoji="1" lang="en-US" altLang="ja-JP" sz="1600" b="1"/>
        </a:p>
        <a:p>
          <a:pPr algn="l"/>
          <a:r>
            <a:rPr kumimoji="1" lang="ja-JP" altLang="en-US" sz="1600" b="1"/>
            <a:t>申請の際、交付見込額の計算にご利用ください。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73052</xdr:colOff>
      <xdr:row>3</xdr:row>
      <xdr:rowOff>1</xdr:rowOff>
    </xdr:from>
    <xdr:to>
      <xdr:col>6</xdr:col>
      <xdr:colOff>814823</xdr:colOff>
      <xdr:row>12</xdr:row>
      <xdr:rowOff>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77B0865-36A8-4156-B15F-D3254B47E210}"/>
            </a:ext>
          </a:extLst>
        </xdr:cNvPr>
        <xdr:cNvSpPr txBox="1"/>
      </xdr:nvSpPr>
      <xdr:spPr>
        <a:xfrm>
          <a:off x="4486302" y="863601"/>
          <a:ext cx="1624421" cy="228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年度内開設日数</a:t>
          </a:r>
          <a:endParaRPr kumimoji="1" lang="en-US" altLang="ja-JP" sz="900" b="1"/>
        </a:p>
        <a:p>
          <a:r>
            <a:rPr kumimoji="1" lang="ja-JP" altLang="en-US" sz="900"/>
            <a:t>月途中に施設を開所・休所・廃止した場合、当該月の開所日数が</a:t>
          </a:r>
          <a:endParaRPr kumimoji="1" lang="en-US" altLang="ja-JP" sz="900"/>
        </a:p>
        <a:p>
          <a:endParaRPr kumimoji="1" lang="en-US" altLang="ja-JP" sz="900"/>
        </a:p>
        <a:p>
          <a:r>
            <a:rPr kumimoji="1" lang="ja-JP" altLang="en-US" sz="900"/>
            <a:t>○</a:t>
          </a:r>
          <a:r>
            <a:rPr kumimoji="1" lang="en-US" altLang="ja-JP" sz="900"/>
            <a:t>10</a:t>
          </a:r>
          <a:r>
            <a:rPr kumimoji="1" lang="ja-JP" altLang="en-US" sz="900"/>
            <a:t>日以上の場合</a:t>
          </a:r>
          <a:endParaRPr kumimoji="1" lang="en-US" altLang="ja-JP" sz="900"/>
        </a:p>
        <a:p>
          <a:r>
            <a:rPr kumimoji="1" lang="ja-JP" altLang="en-US" sz="900"/>
            <a:t>→１月とカウントする。</a:t>
          </a:r>
          <a:endParaRPr kumimoji="1" lang="en-US" altLang="ja-JP" sz="900"/>
        </a:p>
        <a:p>
          <a:endParaRPr kumimoji="1" lang="en-US" altLang="ja-JP" sz="900"/>
        </a:p>
        <a:p>
          <a:r>
            <a:rPr kumimoji="1" lang="ja-JP" altLang="en-US" sz="900"/>
            <a:t>○</a:t>
          </a:r>
          <a:r>
            <a:rPr kumimoji="1" lang="en-US" altLang="ja-JP" sz="900"/>
            <a:t>10</a:t>
          </a:r>
          <a:r>
            <a:rPr kumimoji="1" lang="ja-JP" altLang="en-US" sz="900"/>
            <a:t>日未満の場合</a:t>
          </a:r>
          <a:endParaRPr kumimoji="1" lang="en-US" altLang="ja-JP" sz="900"/>
        </a:p>
        <a:p>
          <a:r>
            <a:rPr kumimoji="1" lang="ja-JP" altLang="en-US" sz="900"/>
            <a:t>→１月とカウントしない。</a:t>
          </a:r>
        </a:p>
      </xdr:txBody>
    </xdr:sp>
    <xdr:clientData/>
  </xdr:twoCellAnchor>
  <xdr:twoCellAnchor>
    <xdr:from>
      <xdr:col>7</xdr:col>
      <xdr:colOff>220579</xdr:colOff>
      <xdr:row>1</xdr:row>
      <xdr:rowOff>40105</xdr:rowOff>
    </xdr:from>
    <xdr:to>
      <xdr:col>11</xdr:col>
      <xdr:colOff>394369</xdr:colOff>
      <xdr:row>7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08E3F28-0D68-415A-9651-0F92D918F9E1}"/>
            </a:ext>
          </a:extLst>
        </xdr:cNvPr>
        <xdr:cNvSpPr txBox="1"/>
      </xdr:nvSpPr>
      <xdr:spPr>
        <a:xfrm>
          <a:off x="6419111" y="447903"/>
          <a:ext cx="3377919" cy="1323106"/>
        </a:xfrm>
        <a:prstGeom prst="rect">
          <a:avLst/>
        </a:prstGeom>
        <a:solidFill>
          <a:srgbClr val="66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600" b="1"/>
            <a:t>水色セルに入力してください。</a:t>
          </a:r>
          <a:endParaRPr kumimoji="1" lang="en-US" altLang="ja-JP" sz="1600" b="1"/>
        </a:p>
        <a:p>
          <a:pPr algn="l"/>
          <a:r>
            <a:rPr kumimoji="1" lang="ja-JP" altLang="en-US" sz="1600" b="1"/>
            <a:t>申請の際、交付見込額の計算にご利用ください。</a:t>
          </a:r>
        </a:p>
      </xdr:txBody>
    </xdr:sp>
    <xdr:clientData/>
  </xdr:twoCellAnchor>
  <xdr:twoCellAnchor>
    <xdr:from>
      <xdr:col>5</xdr:col>
      <xdr:colOff>422705</xdr:colOff>
      <xdr:row>0</xdr:row>
      <xdr:rowOff>58257</xdr:rowOff>
    </xdr:from>
    <xdr:to>
      <xdr:col>6</xdr:col>
      <xdr:colOff>853500</xdr:colOff>
      <xdr:row>1</xdr:row>
      <xdr:rowOff>122340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E06E3A9-C764-4E0D-B75B-605600F43394}"/>
            </a:ext>
          </a:extLst>
        </xdr:cNvPr>
        <xdr:cNvSpPr txBox="1"/>
      </xdr:nvSpPr>
      <xdr:spPr>
        <a:xfrm>
          <a:off x="4850228" y="58257"/>
          <a:ext cx="1316300" cy="471881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67D13-DD25-4404-91C4-78185395A222}">
  <sheetPr>
    <tabColor rgb="FFFFFF00"/>
  </sheetPr>
  <dimension ref="A1:N34"/>
  <sheetViews>
    <sheetView showGridLines="0" tabSelected="1" view="pageBreakPreview" zoomScale="109" zoomScaleNormal="113" workbookViewId="0">
      <selection activeCell="I10" sqref="I10"/>
    </sheetView>
  </sheetViews>
  <sheetFormatPr defaultRowHeight="20" customHeight="1" x14ac:dyDescent="0.55000000000000004"/>
  <cols>
    <col min="1" max="1" width="11.58203125" style="4" customWidth="1"/>
    <col min="2" max="9" width="11.58203125" style="13" customWidth="1"/>
    <col min="10" max="10" width="10.1640625" style="13" bestFit="1" customWidth="1"/>
    <col min="11" max="16384" width="8.6640625" style="13"/>
  </cols>
  <sheetData>
    <row r="1" spans="1:14" s="4" customFormat="1" ht="32" customHeight="1" x14ac:dyDescent="0.55000000000000004">
      <c r="A1" s="11" t="s">
        <v>33</v>
      </c>
      <c r="H1" s="13"/>
      <c r="I1" s="13"/>
      <c r="J1" s="13"/>
      <c r="K1" s="13"/>
      <c r="L1" s="13"/>
      <c r="M1" s="13"/>
      <c r="N1" s="13"/>
    </row>
    <row r="2" spans="1:14" s="4" customFormat="1" ht="18" customHeight="1" x14ac:dyDescent="0.55000000000000004">
      <c r="H2" s="13"/>
      <c r="I2" s="13"/>
      <c r="J2" s="13"/>
      <c r="K2" s="13"/>
      <c r="L2" s="13"/>
      <c r="M2" s="13"/>
      <c r="N2" s="13"/>
    </row>
    <row r="3" spans="1:14" s="4" customFormat="1" ht="18" customHeight="1" thickBot="1" x14ac:dyDescent="0.6">
      <c r="A3" s="7" t="s">
        <v>20</v>
      </c>
      <c r="H3" s="13"/>
      <c r="I3" s="13"/>
      <c r="J3" s="13"/>
      <c r="K3" s="13"/>
      <c r="L3" s="13"/>
      <c r="M3" s="13"/>
      <c r="N3" s="13"/>
    </row>
    <row r="4" spans="1:14" s="4" customFormat="1" ht="18" customHeight="1" x14ac:dyDescent="0.55000000000000004">
      <c r="A4" s="31" t="s">
        <v>18</v>
      </c>
      <c r="B4" s="32"/>
      <c r="C4" s="32"/>
      <c r="D4" s="32"/>
      <c r="E4" s="8" t="s">
        <v>19</v>
      </c>
      <c r="F4"/>
      <c r="G4"/>
      <c r="H4" s="13"/>
      <c r="I4" s="13"/>
      <c r="J4" s="13"/>
      <c r="K4" s="13"/>
      <c r="L4" s="13"/>
      <c r="M4" s="13"/>
      <c r="N4" s="13"/>
    </row>
    <row r="5" spans="1:14" s="4" customFormat="1" ht="18" customHeight="1" x14ac:dyDescent="0.55000000000000004">
      <c r="A5" s="35" t="s">
        <v>23</v>
      </c>
      <c r="B5" s="34"/>
      <c r="C5" s="34"/>
      <c r="D5" s="34"/>
      <c r="E5" s="71"/>
      <c r="F5"/>
      <c r="G5"/>
      <c r="H5" s="13"/>
      <c r="I5" s="13"/>
      <c r="J5" s="13"/>
      <c r="K5" s="13"/>
      <c r="L5" s="13"/>
      <c r="M5" s="13"/>
      <c r="N5" s="13"/>
    </row>
    <row r="6" spans="1:14" s="4" customFormat="1" ht="18" customHeight="1" x14ac:dyDescent="0.55000000000000004">
      <c r="A6" s="35" t="s">
        <v>24</v>
      </c>
      <c r="B6" s="34"/>
      <c r="C6" s="34"/>
      <c r="D6" s="34"/>
      <c r="E6" s="71"/>
      <c r="F6"/>
      <c r="G6"/>
      <c r="H6" s="13"/>
      <c r="I6" s="13"/>
      <c r="J6" s="13"/>
      <c r="K6" s="13"/>
      <c r="L6" s="13"/>
      <c r="M6" s="13"/>
      <c r="N6" s="13"/>
    </row>
    <row r="7" spans="1:14" s="4" customFormat="1" ht="18" customHeight="1" x14ac:dyDescent="0.55000000000000004">
      <c r="A7" s="51" t="s">
        <v>16</v>
      </c>
      <c r="B7" s="52"/>
      <c r="C7" s="52"/>
      <c r="D7" s="53"/>
      <c r="E7" s="50">
        <f>E5/2</f>
        <v>0</v>
      </c>
      <c r="F7"/>
      <c r="G7"/>
      <c r="H7" s="13"/>
      <c r="I7" s="13"/>
      <c r="J7" s="13"/>
      <c r="K7" s="13"/>
      <c r="L7" s="13"/>
      <c r="M7" s="13"/>
      <c r="N7" s="13"/>
    </row>
    <row r="8" spans="1:14" s="4" customFormat="1" ht="18" customHeight="1" x14ac:dyDescent="0.55000000000000004">
      <c r="A8" s="54" t="s">
        <v>29</v>
      </c>
      <c r="B8" s="54"/>
      <c r="C8" s="55"/>
      <c r="D8" s="56"/>
      <c r="E8" s="64">
        <f>E5-E6-E9</f>
        <v>0</v>
      </c>
      <c r="F8" s="1"/>
      <c r="G8" s="1"/>
      <c r="H8" s="13"/>
      <c r="I8" s="13"/>
      <c r="J8" s="13"/>
      <c r="K8" s="13"/>
      <c r="L8" s="13"/>
      <c r="M8" s="13"/>
      <c r="N8" s="13"/>
    </row>
    <row r="9" spans="1:14" s="4" customFormat="1" ht="18" customHeight="1" x14ac:dyDescent="0.55000000000000004">
      <c r="A9" s="19" t="s">
        <v>30</v>
      </c>
      <c r="B9" s="30"/>
      <c r="C9" s="30"/>
      <c r="D9" s="20"/>
      <c r="E9" s="72"/>
      <c r="F9"/>
      <c r="G9"/>
      <c r="H9" s="13"/>
      <c r="I9" s="13"/>
      <c r="J9" s="13"/>
      <c r="K9" s="13"/>
      <c r="L9" s="13"/>
      <c r="M9" s="13"/>
      <c r="N9" s="13"/>
    </row>
    <row r="10" spans="1:14" s="4" customFormat="1" ht="18" customHeight="1" x14ac:dyDescent="0.55000000000000004">
      <c r="A10" s="57" t="s">
        <v>31</v>
      </c>
      <c r="B10" s="58"/>
      <c r="C10" s="58"/>
      <c r="D10" s="59"/>
      <c r="E10" s="47" t="e">
        <f>(B23+G32)*E11/12</f>
        <v>#DIV/0!</v>
      </c>
      <c r="F10"/>
      <c r="G10"/>
      <c r="H10" s="13"/>
      <c r="I10" s="13"/>
      <c r="J10" s="13"/>
      <c r="K10" s="13"/>
      <c r="L10" s="13"/>
      <c r="M10" s="13"/>
      <c r="N10" s="13"/>
    </row>
    <row r="11" spans="1:14" s="4" customFormat="1" ht="18" customHeight="1" thickBot="1" x14ac:dyDescent="0.6">
      <c r="A11" s="12" t="s">
        <v>17</v>
      </c>
      <c r="B11" s="5"/>
      <c r="C11" s="5"/>
      <c r="D11" s="6"/>
      <c r="E11" s="73"/>
      <c r="F11"/>
      <c r="G11"/>
      <c r="H11" s="33"/>
      <c r="I11" s="13"/>
      <c r="J11" s="13"/>
      <c r="K11" s="13"/>
      <c r="L11" s="13"/>
      <c r="M11" s="13"/>
      <c r="N11" s="13"/>
    </row>
    <row r="12" spans="1:14" s="4" customFormat="1" ht="36" customHeight="1" thickBot="1" x14ac:dyDescent="0.6">
      <c r="A12" s="60" t="s">
        <v>32</v>
      </c>
      <c r="B12" s="61"/>
      <c r="C12" s="62"/>
      <c r="D12" s="62"/>
      <c r="E12" s="63" t="e">
        <f>ROUNDDOWN(MIN(E7,E10,E8),-3)</f>
        <v>#DIV/0!</v>
      </c>
      <c r="F12"/>
      <c r="G12"/>
      <c r="H12" s="13"/>
      <c r="I12" s="14"/>
      <c r="J12" s="15"/>
      <c r="K12" s="13"/>
      <c r="L12" s="13"/>
      <c r="M12" s="13"/>
      <c r="N12" s="13"/>
    </row>
    <row r="13" spans="1:14" s="4" customFormat="1" ht="18" customHeight="1" x14ac:dyDescent="0.55000000000000004">
      <c r="B13" s="13"/>
      <c r="C13" s="13"/>
      <c r="D13" s="13"/>
      <c r="E13" s="13"/>
      <c r="F13"/>
      <c r="G13"/>
      <c r="H13" s="13"/>
      <c r="I13" s="13"/>
      <c r="J13" s="13"/>
      <c r="K13" s="13"/>
      <c r="L13" s="13"/>
      <c r="M13" s="13"/>
      <c r="N13" s="13"/>
    </row>
    <row r="14" spans="1:14" s="4" customFormat="1" ht="18" customHeight="1" thickBot="1" x14ac:dyDescent="0.6">
      <c r="A14" s="7" t="s">
        <v>21</v>
      </c>
      <c r="B14" s="13"/>
      <c r="C14" s="13"/>
      <c r="D14" s="13"/>
      <c r="E14" s="13"/>
      <c r="F14" s="13"/>
      <c r="G14" s="16"/>
      <c r="H14" s="13"/>
      <c r="I14" s="13"/>
      <c r="J14" s="13"/>
      <c r="K14" s="13"/>
      <c r="L14" s="13"/>
      <c r="M14" s="13"/>
      <c r="N14" s="13"/>
    </row>
    <row r="15" spans="1:14" s="4" customFormat="1" ht="18" customHeight="1" x14ac:dyDescent="0.55000000000000004">
      <c r="A15" s="21" t="s">
        <v>1</v>
      </c>
      <c r="B15" s="23" t="s">
        <v>27</v>
      </c>
      <c r="C15" s="29" t="s">
        <v>28</v>
      </c>
      <c r="D15"/>
      <c r="F15"/>
      <c r="I15" s="13"/>
      <c r="J15" s="13"/>
      <c r="K15" s="13"/>
      <c r="L15" s="13"/>
      <c r="M15" s="13"/>
      <c r="N15" s="13"/>
    </row>
    <row r="16" spans="1:14" s="4" customFormat="1" ht="18" customHeight="1" x14ac:dyDescent="0.55000000000000004">
      <c r="A16" s="44">
        <v>1</v>
      </c>
      <c r="B16" s="65"/>
      <c r="C16" s="66"/>
      <c r="D16"/>
      <c r="F16"/>
      <c r="H16" s="13"/>
      <c r="I16" s="13"/>
      <c r="J16" s="13"/>
      <c r="K16" s="13"/>
      <c r="L16" s="13"/>
      <c r="M16" s="13"/>
      <c r="N16" s="13"/>
    </row>
    <row r="17" spans="1:14" s="4" customFormat="1" ht="18" customHeight="1" x14ac:dyDescent="0.55000000000000004">
      <c r="A17" s="45">
        <v>2</v>
      </c>
      <c r="B17" s="67"/>
      <c r="C17" s="68"/>
      <c r="D17"/>
      <c r="F17"/>
      <c r="H17" s="13"/>
      <c r="I17" s="13"/>
      <c r="J17" s="13"/>
      <c r="K17" s="13"/>
      <c r="L17" s="13"/>
      <c r="M17" s="13"/>
      <c r="N17" s="13"/>
    </row>
    <row r="18" spans="1:14" s="4" customFormat="1" ht="18" customHeight="1" x14ac:dyDescent="0.55000000000000004">
      <c r="A18" s="45">
        <v>3</v>
      </c>
      <c r="B18" s="67"/>
      <c r="C18" s="68"/>
      <c r="D18"/>
      <c r="F18"/>
      <c r="H18" s="13"/>
      <c r="I18" s="13"/>
      <c r="J18" s="13"/>
      <c r="K18" s="13"/>
      <c r="L18" s="13"/>
      <c r="M18" s="13"/>
      <c r="N18" s="13"/>
    </row>
    <row r="19" spans="1:14" s="4" customFormat="1" ht="18" customHeight="1" x14ac:dyDescent="0.55000000000000004">
      <c r="A19" s="45">
        <v>4</v>
      </c>
      <c r="B19" s="67"/>
      <c r="C19" s="68"/>
      <c r="D19"/>
      <c r="F19" s="13"/>
      <c r="G19" s="13"/>
      <c r="H19" s="17"/>
      <c r="I19" s="13"/>
      <c r="J19" s="13"/>
      <c r="K19" s="13"/>
      <c r="L19" s="13"/>
      <c r="M19" s="13"/>
      <c r="N19" s="13"/>
    </row>
    <row r="20" spans="1:14" s="4" customFormat="1" ht="18" customHeight="1" thickBot="1" x14ac:dyDescent="0.6">
      <c r="A20" s="46">
        <v>5</v>
      </c>
      <c r="B20" s="69"/>
      <c r="C20" s="70"/>
      <c r="D20"/>
      <c r="F20" s="13"/>
      <c r="G20" s="13"/>
      <c r="H20" s="17"/>
      <c r="I20" s="13"/>
      <c r="J20" s="13"/>
      <c r="K20" s="13"/>
      <c r="L20" s="13"/>
      <c r="M20" s="13"/>
      <c r="N20" s="13"/>
    </row>
    <row r="21" spans="1:14" s="4" customFormat="1" ht="18" customHeight="1" thickTop="1" x14ac:dyDescent="0.55000000000000004">
      <c r="A21" s="36" t="s">
        <v>26</v>
      </c>
      <c r="B21" s="37">
        <f>SUMPRODUCT($A$16:$A$20,B16:B20)</f>
        <v>0</v>
      </c>
      <c r="C21" s="38">
        <f>SUMPRODUCT($A$16:$A$20,C16:C20)</f>
        <v>0</v>
      </c>
      <c r="D21"/>
      <c r="F21" s="13"/>
      <c r="G21" s="13"/>
      <c r="H21" s="13"/>
      <c r="I21" s="13"/>
      <c r="J21" s="13"/>
      <c r="K21" s="13"/>
      <c r="L21" s="13"/>
      <c r="M21" s="13"/>
      <c r="N21" s="13"/>
    </row>
    <row r="22" spans="1:14" s="4" customFormat="1" ht="18" customHeight="1" x14ac:dyDescent="0.55000000000000004">
      <c r="A22" s="40" t="s">
        <v>22</v>
      </c>
      <c r="B22" s="39" t="e">
        <f>ROUND(B21/SUM($B$21:$C$21),3)</f>
        <v>#DIV/0!</v>
      </c>
      <c r="C22" s="41" t="e">
        <f>ROUND(C21/SUM($B$21:$C$21),3)</f>
        <v>#DIV/0!</v>
      </c>
      <c r="D22"/>
      <c r="F22" s="13"/>
      <c r="G22" s="13"/>
      <c r="H22" s="13"/>
      <c r="I22" s="13"/>
      <c r="J22" s="13"/>
      <c r="K22" s="13"/>
      <c r="L22" s="13"/>
      <c r="M22" s="13"/>
      <c r="N22" s="13"/>
    </row>
    <row r="23" spans="1:14" s="4" customFormat="1" ht="18" customHeight="1" thickBot="1" x14ac:dyDescent="0.6">
      <c r="A23" s="42" t="s">
        <v>25</v>
      </c>
      <c r="B23" s="48">
        <f>B21*80000</f>
        <v>0</v>
      </c>
      <c r="C23" s="43">
        <f>C21*80000</f>
        <v>0</v>
      </c>
      <c r="D23"/>
      <c r="F23" s="13"/>
      <c r="G23" s="13"/>
      <c r="H23" s="13"/>
      <c r="I23" s="13"/>
      <c r="J23" s="13"/>
      <c r="K23" s="13"/>
      <c r="L23" s="13"/>
      <c r="M23" s="13"/>
      <c r="N23" s="13"/>
    </row>
    <row r="24" spans="1:14" s="4" customFormat="1" ht="18" customHeight="1" x14ac:dyDescent="0.55000000000000004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s="4" customFormat="1" ht="18" customHeight="1" thickBot="1" x14ac:dyDescent="0.6">
      <c r="A25" s="7" t="s">
        <v>2</v>
      </c>
      <c r="B25" s="13"/>
      <c r="C25" s="13"/>
      <c r="D25" s="13"/>
      <c r="E25" s="17"/>
      <c r="F25" s="13"/>
      <c r="G25" s="16" t="s">
        <v>5</v>
      </c>
      <c r="H25" s="13"/>
      <c r="I25" s="13"/>
      <c r="J25" s="13"/>
      <c r="K25" s="13"/>
      <c r="L25" s="13"/>
      <c r="M25" s="13"/>
      <c r="N25" s="13"/>
    </row>
    <row r="26" spans="1:14" s="4" customFormat="1" ht="20" customHeight="1" x14ac:dyDescent="0.55000000000000004">
      <c r="A26" s="21" t="s">
        <v>9</v>
      </c>
      <c r="B26" s="23" t="s">
        <v>6</v>
      </c>
      <c r="C26" s="23" t="s">
        <v>3</v>
      </c>
      <c r="D26" s="23" t="s">
        <v>4</v>
      </c>
      <c r="E26" s="23" t="s">
        <v>27</v>
      </c>
      <c r="F26" s="23" t="s">
        <v>7</v>
      </c>
      <c r="G26" s="8" t="s">
        <v>8</v>
      </c>
      <c r="H26" s="13"/>
      <c r="I26" s="13"/>
      <c r="J26" s="13"/>
      <c r="K26" s="13"/>
      <c r="L26" s="13"/>
      <c r="M26" s="13"/>
      <c r="N26" s="13"/>
    </row>
    <row r="27" spans="1:14" s="4" customFormat="1" ht="30" customHeight="1" x14ac:dyDescent="0.55000000000000004">
      <c r="A27" s="24" t="s">
        <v>10</v>
      </c>
      <c r="B27" s="9">
        <v>540</v>
      </c>
      <c r="C27" s="74"/>
      <c r="D27" s="9">
        <f>B27*C27</f>
        <v>0</v>
      </c>
      <c r="E27" s="9" t="e">
        <f>D27*$B$22</f>
        <v>#DIV/0!</v>
      </c>
      <c r="F27" s="10" t="s">
        <v>15</v>
      </c>
      <c r="G27" s="25" t="e">
        <f>MIN(E27,F27)</f>
        <v>#DIV/0!</v>
      </c>
      <c r="H27" s="13"/>
      <c r="I27" s="13"/>
      <c r="J27" s="13"/>
      <c r="K27" s="13"/>
      <c r="L27" s="13"/>
      <c r="M27" s="13"/>
      <c r="N27" s="13"/>
    </row>
    <row r="28" spans="1:14" s="4" customFormat="1" ht="30" customHeight="1" x14ac:dyDescent="0.55000000000000004">
      <c r="A28" s="24" t="s">
        <v>11</v>
      </c>
      <c r="B28" s="10" t="s">
        <v>15</v>
      </c>
      <c r="C28" s="10" t="s">
        <v>15</v>
      </c>
      <c r="D28" s="74"/>
      <c r="E28" s="9" t="e">
        <f>D28*$B$22</f>
        <v>#DIV/0!</v>
      </c>
      <c r="F28" s="9">
        <f>75000*$E$11</f>
        <v>0</v>
      </c>
      <c r="G28" s="25" t="e">
        <f t="shared" ref="G28:G31" si="0">MIN(E28,F28)</f>
        <v>#DIV/0!</v>
      </c>
      <c r="H28" s="13"/>
      <c r="I28" s="13"/>
      <c r="J28" s="13"/>
      <c r="K28" s="13"/>
      <c r="L28" s="13"/>
      <c r="M28" s="13"/>
      <c r="N28" s="13"/>
    </row>
    <row r="29" spans="1:14" s="4" customFormat="1" ht="30" customHeight="1" x14ac:dyDescent="0.55000000000000004">
      <c r="A29" s="24" t="s">
        <v>12</v>
      </c>
      <c r="B29" s="10" t="s">
        <v>15</v>
      </c>
      <c r="C29" s="10" t="s">
        <v>15</v>
      </c>
      <c r="D29" s="74"/>
      <c r="E29" s="9" t="e">
        <f>D29*$B$22</f>
        <v>#DIV/0!</v>
      </c>
      <c r="F29" s="9">
        <f>12500*$E$11</f>
        <v>0</v>
      </c>
      <c r="G29" s="25" t="e">
        <f t="shared" si="0"/>
        <v>#DIV/0!</v>
      </c>
      <c r="H29" s="13"/>
      <c r="I29" s="13"/>
      <c r="J29" s="13"/>
      <c r="K29" s="13"/>
      <c r="L29" s="13"/>
      <c r="M29" s="13"/>
      <c r="N29" s="13"/>
    </row>
    <row r="30" spans="1:14" s="4" customFormat="1" ht="30" customHeight="1" x14ac:dyDescent="0.55000000000000004">
      <c r="A30" s="24" t="s">
        <v>13</v>
      </c>
      <c r="B30" s="10" t="s">
        <v>15</v>
      </c>
      <c r="C30" s="10" t="s">
        <v>15</v>
      </c>
      <c r="D30" s="74"/>
      <c r="E30" s="9" t="e">
        <f>D30*$B$22</f>
        <v>#DIV/0!</v>
      </c>
      <c r="F30" s="9">
        <f>75000*$E$11</f>
        <v>0</v>
      </c>
      <c r="G30" s="25" t="e">
        <f t="shared" si="0"/>
        <v>#DIV/0!</v>
      </c>
      <c r="H30" s="13"/>
      <c r="I30" s="13"/>
      <c r="J30" s="13"/>
      <c r="K30" s="13"/>
      <c r="L30" s="13"/>
      <c r="M30" s="13"/>
      <c r="N30" s="13"/>
    </row>
    <row r="31" spans="1:14" s="4" customFormat="1" ht="30" customHeight="1" thickBot="1" x14ac:dyDescent="0.6">
      <c r="A31" s="26" t="s">
        <v>14</v>
      </c>
      <c r="B31" s="2" t="s">
        <v>15</v>
      </c>
      <c r="C31" s="2" t="s">
        <v>15</v>
      </c>
      <c r="D31" s="75"/>
      <c r="E31" s="3" t="e">
        <f>D31*$B$22</f>
        <v>#DIV/0!</v>
      </c>
      <c r="F31" s="2" t="s">
        <v>15</v>
      </c>
      <c r="G31" s="27" t="e">
        <f t="shared" si="0"/>
        <v>#DIV/0!</v>
      </c>
      <c r="H31" s="13"/>
      <c r="I31" s="13"/>
      <c r="J31" s="13"/>
      <c r="K31" s="13"/>
      <c r="L31" s="13"/>
      <c r="M31" s="13"/>
      <c r="N31" s="13"/>
    </row>
    <row r="32" spans="1:14" ht="30" customHeight="1" thickTop="1" thickBot="1" x14ac:dyDescent="0.6">
      <c r="A32" s="22" t="s">
        <v>0</v>
      </c>
      <c r="B32" s="18"/>
      <c r="C32" s="18"/>
      <c r="D32" s="28">
        <f>SUM(D27:D31)</f>
        <v>0</v>
      </c>
      <c r="E32" s="28" t="e">
        <f>SUM(E27:E31)</f>
        <v>#DIV/0!</v>
      </c>
      <c r="F32" s="18"/>
      <c r="G32" s="49" t="e">
        <f>SUM(G27:G31)</f>
        <v>#DIV/0!</v>
      </c>
    </row>
    <row r="33" s="4" customFormat="1" ht="20" customHeight="1" x14ac:dyDescent="0.55000000000000004"/>
    <row r="34" s="4" customFormat="1" ht="20" customHeight="1" x14ac:dyDescent="0.55000000000000004"/>
  </sheetData>
  <sheetProtection algorithmName="SHA-512" hashValue="LGr++o1MDsIzTJI0PA3GQs6S/LQmuJZ7yUniAQ/fHEFbZ4pxykErcYGPb9AbaDiEOq0qV5mI5gDG9hAhFuxm7g==" saltValue="q/Es+rrqxJOPruYl+jbIiw==" spinCount="100000" sheet="1" objects="1" scenarios="1"/>
  <phoneticPr fontId="2"/>
  <pageMargins left="0.25" right="0.25" top="0.75" bottom="0.75" header="0.3" footer="0.3"/>
  <pageSetup paperSize="9" orientation="portrait" verticalDpi="0" r:id="rId1"/>
  <ignoredErrors>
    <ignoredError sqref="F2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01A46-ED3B-4FEC-849B-0CA75EF47A87}">
  <dimension ref="A1:N34"/>
  <sheetViews>
    <sheetView showGridLines="0" view="pageBreakPreview" zoomScale="109" zoomScaleNormal="113" workbookViewId="0">
      <selection activeCell="I12" sqref="I12"/>
    </sheetView>
  </sheetViews>
  <sheetFormatPr defaultRowHeight="20" customHeight="1" x14ac:dyDescent="0.55000000000000004"/>
  <cols>
    <col min="1" max="1" width="11.58203125" style="4" customWidth="1"/>
    <col min="2" max="9" width="11.58203125" style="13" customWidth="1"/>
    <col min="10" max="10" width="10.1640625" style="13" bestFit="1" customWidth="1"/>
    <col min="11" max="16384" width="8.6640625" style="13"/>
  </cols>
  <sheetData>
    <row r="1" spans="1:14" s="4" customFormat="1" ht="32" customHeight="1" x14ac:dyDescent="0.55000000000000004">
      <c r="A1" s="11" t="s">
        <v>33</v>
      </c>
      <c r="H1" s="13"/>
      <c r="I1" s="13"/>
      <c r="J1" s="13"/>
      <c r="K1" s="13"/>
      <c r="L1" s="13"/>
      <c r="M1" s="13"/>
      <c r="N1" s="13"/>
    </row>
    <row r="2" spans="1:14" s="4" customFormat="1" ht="18" customHeight="1" x14ac:dyDescent="0.55000000000000004">
      <c r="H2" s="13"/>
      <c r="I2" s="13"/>
      <c r="J2" s="13"/>
      <c r="K2" s="13"/>
      <c r="L2" s="13"/>
      <c r="M2" s="13"/>
      <c r="N2" s="13"/>
    </row>
    <row r="3" spans="1:14" s="4" customFormat="1" ht="18" customHeight="1" thickBot="1" x14ac:dyDescent="0.6">
      <c r="A3" s="7" t="s">
        <v>20</v>
      </c>
      <c r="H3" s="13"/>
      <c r="I3" s="13"/>
      <c r="J3" s="13"/>
      <c r="K3" s="13"/>
      <c r="L3" s="13"/>
      <c r="M3" s="13"/>
      <c r="N3" s="13"/>
    </row>
    <row r="4" spans="1:14" s="4" customFormat="1" ht="18" customHeight="1" x14ac:dyDescent="0.55000000000000004">
      <c r="A4" s="31" t="s">
        <v>9</v>
      </c>
      <c r="B4" s="32"/>
      <c r="C4" s="32"/>
      <c r="D4" s="32"/>
      <c r="E4" s="8" t="s">
        <v>19</v>
      </c>
      <c r="F4"/>
      <c r="G4"/>
      <c r="H4" s="13"/>
      <c r="I4" s="13"/>
      <c r="J4" s="13"/>
      <c r="K4" s="13"/>
      <c r="L4" s="13"/>
      <c r="M4" s="13"/>
      <c r="N4" s="13"/>
    </row>
    <row r="5" spans="1:14" s="4" customFormat="1" ht="18" customHeight="1" x14ac:dyDescent="0.55000000000000004">
      <c r="A5" s="35" t="s">
        <v>23</v>
      </c>
      <c r="B5" s="34"/>
      <c r="C5" s="34"/>
      <c r="D5" s="34"/>
      <c r="E5" s="76">
        <v>10000000</v>
      </c>
      <c r="F5"/>
      <c r="G5"/>
      <c r="H5" s="13"/>
      <c r="I5" s="13"/>
      <c r="J5" s="13"/>
      <c r="K5" s="13"/>
      <c r="L5" s="13"/>
      <c r="M5" s="13"/>
      <c r="N5" s="13"/>
    </row>
    <row r="6" spans="1:14" s="4" customFormat="1" ht="18" customHeight="1" x14ac:dyDescent="0.55000000000000004">
      <c r="A6" s="35" t="s">
        <v>24</v>
      </c>
      <c r="B6" s="34"/>
      <c r="C6" s="34"/>
      <c r="D6" s="34"/>
      <c r="E6" s="76">
        <v>8000000</v>
      </c>
      <c r="F6"/>
      <c r="G6"/>
      <c r="H6" s="13"/>
      <c r="I6" s="13"/>
      <c r="J6" s="13"/>
      <c r="K6" s="13"/>
      <c r="L6" s="13"/>
      <c r="M6" s="13"/>
      <c r="N6" s="13"/>
    </row>
    <row r="7" spans="1:14" s="4" customFormat="1" ht="18" customHeight="1" x14ac:dyDescent="0.55000000000000004">
      <c r="A7" s="51" t="s">
        <v>16</v>
      </c>
      <c r="B7" s="52"/>
      <c r="C7" s="52"/>
      <c r="D7" s="53"/>
      <c r="E7" s="50">
        <f>E5/2</f>
        <v>5000000</v>
      </c>
      <c r="F7"/>
      <c r="G7"/>
      <c r="H7" s="13"/>
      <c r="I7" s="13"/>
      <c r="J7" s="13"/>
      <c r="K7" s="13"/>
      <c r="L7" s="13"/>
      <c r="M7" s="13"/>
      <c r="N7" s="13"/>
    </row>
    <row r="8" spans="1:14" s="4" customFormat="1" ht="18" customHeight="1" x14ac:dyDescent="0.55000000000000004">
      <c r="A8" s="54" t="s">
        <v>29</v>
      </c>
      <c r="B8" s="54"/>
      <c r="C8" s="55"/>
      <c r="D8" s="56"/>
      <c r="E8" s="64">
        <f>E5-E6-E9</f>
        <v>2000000</v>
      </c>
      <c r="F8" s="1"/>
      <c r="G8" s="1"/>
      <c r="H8" s="13"/>
      <c r="I8" s="13"/>
      <c r="J8" s="13"/>
      <c r="K8" s="13"/>
      <c r="L8" s="13"/>
      <c r="M8" s="13"/>
      <c r="N8" s="13"/>
    </row>
    <row r="9" spans="1:14" s="4" customFormat="1" ht="18" customHeight="1" x14ac:dyDescent="0.55000000000000004">
      <c r="A9" s="19" t="s">
        <v>30</v>
      </c>
      <c r="B9" s="30"/>
      <c r="C9" s="30"/>
      <c r="D9" s="20"/>
      <c r="E9" s="77">
        <v>0</v>
      </c>
      <c r="F9"/>
      <c r="G9"/>
      <c r="H9" s="13"/>
      <c r="I9" s="13"/>
      <c r="J9" s="13"/>
      <c r="K9" s="13"/>
      <c r="L9" s="13"/>
      <c r="M9" s="13"/>
      <c r="N9" s="13"/>
    </row>
    <row r="10" spans="1:14" s="4" customFormat="1" ht="18" customHeight="1" x14ac:dyDescent="0.55000000000000004">
      <c r="A10" s="57" t="s">
        <v>31</v>
      </c>
      <c r="B10" s="58"/>
      <c r="C10" s="58"/>
      <c r="D10" s="59"/>
      <c r="E10" s="47">
        <f>(B23+G32)*E11/12</f>
        <v>7771610.8000000007</v>
      </c>
      <c r="F10"/>
      <c r="G10"/>
      <c r="H10" s="13"/>
      <c r="I10" s="13"/>
      <c r="J10" s="13"/>
      <c r="K10" s="13"/>
      <c r="L10" s="13"/>
      <c r="M10" s="13"/>
      <c r="N10" s="13"/>
    </row>
    <row r="11" spans="1:14" s="4" customFormat="1" ht="18" customHeight="1" thickBot="1" x14ac:dyDescent="0.6">
      <c r="A11" s="12" t="s">
        <v>17</v>
      </c>
      <c r="B11" s="5"/>
      <c r="C11" s="5"/>
      <c r="D11" s="6"/>
      <c r="E11" s="78">
        <v>12</v>
      </c>
      <c r="F11"/>
      <c r="G11"/>
      <c r="H11" s="33"/>
      <c r="I11" s="13"/>
      <c r="J11" s="13"/>
      <c r="K11" s="13"/>
      <c r="L11" s="13"/>
      <c r="M11" s="13"/>
      <c r="N11" s="13"/>
    </row>
    <row r="12" spans="1:14" s="4" customFormat="1" ht="36" customHeight="1" thickBot="1" x14ac:dyDescent="0.6">
      <c r="A12" s="60" t="s">
        <v>32</v>
      </c>
      <c r="B12" s="61"/>
      <c r="C12" s="62"/>
      <c r="D12" s="62"/>
      <c r="E12" s="63">
        <f>ROUNDDOWN(MIN(E7,E10,E8),-3)</f>
        <v>2000000</v>
      </c>
      <c r="F12"/>
      <c r="G12"/>
      <c r="H12" s="13"/>
      <c r="I12" s="14"/>
      <c r="J12" s="15"/>
      <c r="K12" s="13"/>
      <c r="L12" s="13"/>
      <c r="M12" s="13"/>
      <c r="N12" s="13"/>
    </row>
    <row r="13" spans="1:14" s="4" customFormat="1" ht="18" customHeight="1" x14ac:dyDescent="0.55000000000000004">
      <c r="B13" s="13"/>
      <c r="C13" s="13"/>
      <c r="D13" s="13"/>
      <c r="E13" s="13"/>
      <c r="F13"/>
      <c r="G13"/>
      <c r="H13" s="13"/>
      <c r="I13" s="13"/>
      <c r="J13" s="13"/>
      <c r="K13" s="13"/>
      <c r="L13" s="13"/>
      <c r="M13" s="13"/>
      <c r="N13" s="13"/>
    </row>
    <row r="14" spans="1:14" s="4" customFormat="1" ht="18" customHeight="1" thickBot="1" x14ac:dyDescent="0.6">
      <c r="A14" s="7" t="s">
        <v>21</v>
      </c>
      <c r="B14" s="13"/>
      <c r="C14" s="13"/>
      <c r="D14" s="13"/>
      <c r="E14" s="13"/>
      <c r="F14" s="13"/>
      <c r="G14" s="16"/>
      <c r="H14" s="13"/>
      <c r="I14" s="13"/>
      <c r="J14" s="13"/>
      <c r="K14" s="13"/>
      <c r="L14" s="13"/>
      <c r="M14" s="13"/>
      <c r="N14" s="13"/>
    </row>
    <row r="15" spans="1:14" s="4" customFormat="1" ht="18" customHeight="1" x14ac:dyDescent="0.55000000000000004">
      <c r="A15" s="21" t="s">
        <v>1</v>
      </c>
      <c r="B15" s="23" t="s">
        <v>27</v>
      </c>
      <c r="C15" s="29" t="s">
        <v>28</v>
      </c>
      <c r="D15"/>
      <c r="F15"/>
      <c r="I15" s="13"/>
      <c r="J15" s="13"/>
      <c r="K15" s="13"/>
      <c r="L15" s="13"/>
      <c r="M15" s="13"/>
      <c r="N15" s="13"/>
    </row>
    <row r="16" spans="1:14" s="4" customFormat="1" ht="18" customHeight="1" x14ac:dyDescent="0.55000000000000004">
      <c r="A16" s="44">
        <v>1</v>
      </c>
      <c r="B16" s="79">
        <v>0</v>
      </c>
      <c r="C16" s="80">
        <v>0</v>
      </c>
      <c r="D16"/>
      <c r="F16"/>
      <c r="H16" s="13"/>
      <c r="I16" s="13"/>
      <c r="J16" s="13"/>
      <c r="K16" s="13"/>
      <c r="L16" s="13"/>
      <c r="M16" s="13"/>
      <c r="N16" s="13"/>
    </row>
    <row r="17" spans="1:14" s="4" customFormat="1" ht="18" customHeight="1" x14ac:dyDescent="0.55000000000000004">
      <c r="A17" s="45">
        <v>2</v>
      </c>
      <c r="B17" s="81">
        <v>12</v>
      </c>
      <c r="C17" s="82">
        <v>2</v>
      </c>
      <c r="D17"/>
      <c r="F17"/>
      <c r="H17" s="13"/>
      <c r="I17" s="13"/>
      <c r="J17" s="13"/>
      <c r="K17" s="13"/>
      <c r="L17" s="13"/>
      <c r="M17" s="13"/>
      <c r="N17" s="13"/>
    </row>
    <row r="18" spans="1:14" s="4" customFormat="1" ht="18" customHeight="1" x14ac:dyDescent="0.55000000000000004">
      <c r="A18" s="45">
        <v>3</v>
      </c>
      <c r="B18" s="81">
        <v>0</v>
      </c>
      <c r="C18" s="82">
        <v>0</v>
      </c>
      <c r="D18"/>
      <c r="F18"/>
      <c r="H18" s="13"/>
      <c r="I18" s="13"/>
      <c r="J18" s="13"/>
      <c r="K18" s="13"/>
      <c r="L18" s="13"/>
      <c r="M18" s="13"/>
      <c r="N18" s="13"/>
    </row>
    <row r="19" spans="1:14" s="4" customFormat="1" ht="18" customHeight="1" x14ac:dyDescent="0.55000000000000004">
      <c r="A19" s="45">
        <v>4</v>
      </c>
      <c r="B19" s="81">
        <v>6</v>
      </c>
      <c r="C19" s="82">
        <v>0</v>
      </c>
      <c r="D19"/>
      <c r="F19" s="13"/>
      <c r="G19" s="13"/>
      <c r="H19" s="17"/>
      <c r="I19" s="13"/>
      <c r="J19" s="13"/>
      <c r="K19" s="13"/>
      <c r="L19" s="13"/>
      <c r="M19" s="13"/>
      <c r="N19" s="13"/>
    </row>
    <row r="20" spans="1:14" s="4" customFormat="1" ht="18" customHeight="1" thickBot="1" x14ac:dyDescent="0.6">
      <c r="A20" s="46">
        <v>5</v>
      </c>
      <c r="B20" s="83">
        <v>0</v>
      </c>
      <c r="C20" s="84">
        <v>0</v>
      </c>
      <c r="D20"/>
      <c r="F20" s="13"/>
      <c r="G20" s="13"/>
      <c r="H20" s="17"/>
      <c r="I20" s="13"/>
      <c r="J20" s="13"/>
      <c r="K20" s="13"/>
      <c r="L20" s="13"/>
      <c r="M20" s="13"/>
      <c r="N20" s="13"/>
    </row>
    <row r="21" spans="1:14" s="4" customFormat="1" ht="18" customHeight="1" thickTop="1" x14ac:dyDescent="0.55000000000000004">
      <c r="A21" s="36" t="s">
        <v>26</v>
      </c>
      <c r="B21" s="37">
        <f>SUMPRODUCT($A$16:$A$20,B16:B20)</f>
        <v>48</v>
      </c>
      <c r="C21" s="38">
        <f>SUMPRODUCT($A$16:$A$20,C16:C20)</f>
        <v>4</v>
      </c>
      <c r="D21"/>
      <c r="F21" s="13"/>
      <c r="G21" s="13"/>
      <c r="H21" s="13"/>
      <c r="I21" s="13"/>
      <c r="J21" s="13"/>
      <c r="K21" s="13"/>
      <c r="L21" s="13"/>
      <c r="M21" s="13"/>
      <c r="N21" s="13"/>
    </row>
    <row r="22" spans="1:14" s="4" customFormat="1" ht="18" customHeight="1" x14ac:dyDescent="0.55000000000000004">
      <c r="A22" s="40" t="s">
        <v>22</v>
      </c>
      <c r="B22" s="39">
        <f>ROUND(B21/SUM($B$21:$C$21),3)</f>
        <v>0.92300000000000004</v>
      </c>
      <c r="C22" s="41">
        <f>ROUND(C21/SUM($B$21:$C$21),3)</f>
        <v>7.6999999999999999E-2</v>
      </c>
      <c r="D22"/>
      <c r="F22" s="13"/>
      <c r="G22" s="13"/>
      <c r="H22" s="13"/>
      <c r="I22" s="13"/>
      <c r="J22" s="13"/>
      <c r="K22" s="13"/>
      <c r="L22" s="13"/>
      <c r="M22" s="13"/>
      <c r="N22" s="13"/>
    </row>
    <row r="23" spans="1:14" s="4" customFormat="1" ht="18" customHeight="1" thickBot="1" x14ac:dyDescent="0.6">
      <c r="A23" s="42" t="s">
        <v>25</v>
      </c>
      <c r="B23" s="48">
        <f>B21*80000</f>
        <v>3840000</v>
      </c>
      <c r="C23" s="43">
        <f>C21*80000</f>
        <v>320000</v>
      </c>
      <c r="D23"/>
      <c r="F23" s="13"/>
      <c r="G23" s="13"/>
      <c r="H23" s="13"/>
      <c r="I23" s="13"/>
      <c r="J23" s="13"/>
      <c r="K23" s="13"/>
      <c r="L23" s="13"/>
      <c r="M23" s="13"/>
      <c r="N23" s="13"/>
    </row>
    <row r="24" spans="1:14" s="4" customFormat="1" ht="18" customHeight="1" x14ac:dyDescent="0.55000000000000004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s="4" customFormat="1" ht="18" customHeight="1" thickBot="1" x14ac:dyDescent="0.6">
      <c r="A25" s="7" t="s">
        <v>2</v>
      </c>
      <c r="B25" s="13"/>
      <c r="C25" s="13"/>
      <c r="D25" s="13"/>
      <c r="E25" s="17"/>
      <c r="F25" s="13"/>
      <c r="G25" s="16" t="s">
        <v>5</v>
      </c>
      <c r="H25" s="13"/>
      <c r="I25" s="13"/>
      <c r="J25" s="13"/>
      <c r="K25" s="13"/>
      <c r="L25" s="13"/>
      <c r="M25" s="13"/>
      <c r="N25" s="13"/>
    </row>
    <row r="26" spans="1:14" s="4" customFormat="1" ht="20" customHeight="1" x14ac:dyDescent="0.55000000000000004">
      <c r="A26" s="21" t="s">
        <v>9</v>
      </c>
      <c r="B26" s="23" t="s">
        <v>6</v>
      </c>
      <c r="C26" s="23" t="s">
        <v>3</v>
      </c>
      <c r="D26" s="23" t="s">
        <v>4</v>
      </c>
      <c r="E26" s="23" t="s">
        <v>27</v>
      </c>
      <c r="F26" s="23" t="s">
        <v>7</v>
      </c>
      <c r="G26" s="8" t="s">
        <v>8</v>
      </c>
      <c r="H26" s="13"/>
      <c r="I26" s="13"/>
      <c r="J26" s="13"/>
      <c r="K26" s="13"/>
      <c r="L26" s="13"/>
      <c r="M26" s="13"/>
      <c r="N26" s="13"/>
    </row>
    <row r="27" spans="1:14" s="4" customFormat="1" ht="30" customHeight="1" x14ac:dyDescent="0.55000000000000004">
      <c r="A27" s="24" t="s">
        <v>10</v>
      </c>
      <c r="B27" s="9">
        <v>540</v>
      </c>
      <c r="C27" s="85">
        <v>6240</v>
      </c>
      <c r="D27" s="9">
        <f>B27*C27</f>
        <v>3369600</v>
      </c>
      <c r="E27" s="9">
        <f>D27*$B$22</f>
        <v>3110140.8000000003</v>
      </c>
      <c r="F27" s="10" t="s">
        <v>15</v>
      </c>
      <c r="G27" s="25">
        <f>MIN(E27,F27)</f>
        <v>3110140.8000000003</v>
      </c>
      <c r="H27" s="13"/>
      <c r="I27" s="13"/>
      <c r="J27" s="13"/>
      <c r="K27" s="13"/>
      <c r="L27" s="13"/>
      <c r="M27" s="13"/>
      <c r="N27" s="13"/>
    </row>
    <row r="28" spans="1:14" s="4" customFormat="1" ht="30" customHeight="1" x14ac:dyDescent="0.55000000000000004">
      <c r="A28" s="24" t="s">
        <v>11</v>
      </c>
      <c r="B28" s="10" t="s">
        <v>15</v>
      </c>
      <c r="C28" s="10" t="s">
        <v>15</v>
      </c>
      <c r="D28" s="85">
        <v>450000</v>
      </c>
      <c r="E28" s="9">
        <f>D28*$B$22</f>
        <v>415350</v>
      </c>
      <c r="F28" s="9">
        <f>75000*$E$11</f>
        <v>900000</v>
      </c>
      <c r="G28" s="25">
        <f t="shared" ref="G28:G31" si="0">MIN(E28,F28)</f>
        <v>415350</v>
      </c>
      <c r="H28" s="13"/>
      <c r="I28" s="13"/>
      <c r="J28" s="13"/>
      <c r="K28" s="13"/>
      <c r="L28" s="13"/>
      <c r="M28" s="13"/>
      <c r="N28" s="13"/>
    </row>
    <row r="29" spans="1:14" s="4" customFormat="1" ht="30" customHeight="1" x14ac:dyDescent="0.55000000000000004">
      <c r="A29" s="24" t="s">
        <v>12</v>
      </c>
      <c r="B29" s="10" t="s">
        <v>15</v>
      </c>
      <c r="C29" s="10" t="s">
        <v>15</v>
      </c>
      <c r="D29" s="85">
        <v>40000</v>
      </c>
      <c r="E29" s="9">
        <f>D29*$B$22</f>
        <v>36920</v>
      </c>
      <c r="F29" s="9">
        <f>12500*$E$11</f>
        <v>150000</v>
      </c>
      <c r="G29" s="25">
        <f t="shared" si="0"/>
        <v>36920</v>
      </c>
      <c r="H29" s="13"/>
      <c r="I29" s="13"/>
      <c r="J29" s="13"/>
      <c r="K29" s="13"/>
      <c r="L29" s="13"/>
      <c r="M29" s="13"/>
      <c r="N29" s="13"/>
    </row>
    <row r="30" spans="1:14" s="4" customFormat="1" ht="30" customHeight="1" x14ac:dyDescent="0.55000000000000004">
      <c r="A30" s="24" t="s">
        <v>13</v>
      </c>
      <c r="B30" s="10" t="s">
        <v>15</v>
      </c>
      <c r="C30" s="10" t="s">
        <v>15</v>
      </c>
      <c r="D30" s="85">
        <v>400000</v>
      </c>
      <c r="E30" s="9">
        <f>D30*$B$22</f>
        <v>369200</v>
      </c>
      <c r="F30" s="9">
        <f>75000*$E$11</f>
        <v>900000</v>
      </c>
      <c r="G30" s="25">
        <f t="shared" si="0"/>
        <v>369200</v>
      </c>
      <c r="H30" s="13"/>
      <c r="I30" s="13"/>
      <c r="J30" s="13"/>
      <c r="K30" s="13"/>
      <c r="L30" s="13"/>
      <c r="M30" s="13"/>
      <c r="N30" s="13"/>
    </row>
    <row r="31" spans="1:14" s="4" customFormat="1" ht="30" customHeight="1" thickBot="1" x14ac:dyDescent="0.6">
      <c r="A31" s="26" t="s">
        <v>14</v>
      </c>
      <c r="B31" s="2" t="s">
        <v>15</v>
      </c>
      <c r="C31" s="2" t="s">
        <v>15</v>
      </c>
      <c r="D31" s="86">
        <v>0</v>
      </c>
      <c r="E31" s="3">
        <f>D31*$B$22</f>
        <v>0</v>
      </c>
      <c r="F31" s="2" t="s">
        <v>15</v>
      </c>
      <c r="G31" s="27">
        <f t="shared" si="0"/>
        <v>0</v>
      </c>
      <c r="H31" s="13"/>
      <c r="I31" s="13"/>
      <c r="J31" s="13"/>
      <c r="K31" s="13"/>
      <c r="L31" s="13"/>
      <c r="M31" s="13"/>
      <c r="N31" s="13"/>
    </row>
    <row r="32" spans="1:14" ht="30" customHeight="1" thickTop="1" thickBot="1" x14ac:dyDescent="0.6">
      <c r="A32" s="22" t="s">
        <v>0</v>
      </c>
      <c r="B32" s="18"/>
      <c r="C32" s="18"/>
      <c r="D32" s="28">
        <f>SUM(D27:D31)</f>
        <v>4259600</v>
      </c>
      <c r="E32" s="28">
        <f>SUM(E27:E31)</f>
        <v>3931610.8000000003</v>
      </c>
      <c r="F32" s="18"/>
      <c r="G32" s="49">
        <f>SUM(G27:G31)</f>
        <v>3931610.8000000003</v>
      </c>
    </row>
    <row r="33" s="4" customFormat="1" ht="20" customHeight="1" x14ac:dyDescent="0.55000000000000004"/>
    <row r="34" s="4" customFormat="1" ht="20" customHeight="1" x14ac:dyDescent="0.55000000000000004"/>
  </sheetData>
  <sheetProtection algorithmName="SHA-512" hashValue="bv7hzBWC4HfX4pbn7f5XZou3zHmQeYjkwhmVVN6/WBPQVd50R21jT6wlouaqxw7ksk2ex7MjY5AlENC8t+WWjw==" saltValue="r/jcF+mmETt1HawNXt93kQ==" spinCount="100000" sheet="1" objects="1" scenarios="1"/>
  <phoneticPr fontId="2"/>
  <pageMargins left="0.25" right="0.25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算出シート</vt:lpstr>
      <vt:lpstr>算出シート (記載例)</vt:lpstr>
      <vt:lpstr>算出シート!Print_Area</vt:lpstr>
      <vt:lpstr>'算出シート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つくば市</dc:creator>
  <cp:lastModifiedBy>Administrator</cp:lastModifiedBy>
  <cp:lastPrinted>2023-06-27T05:40:09Z</cp:lastPrinted>
  <dcterms:created xsi:type="dcterms:W3CDTF">2023-05-31T23:47:29Z</dcterms:created>
  <dcterms:modified xsi:type="dcterms:W3CDTF">2023-06-30T06:03:06Z</dcterms:modified>
</cp:coreProperties>
</file>