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0836B1CE-9516-4CE4-B9FE-299FCCC9BF06}" xr6:coauthVersionLast="36" xr6:coauthVersionMax="36" xr10:uidLastSave="{00000000-0000-0000-0000-000000000000}"/>
  <bookViews>
    <workbookView xWindow="0" yWindow="0" windowWidth="22260" windowHeight="12650" activeTab="1" xr2:uid="{00000000-000D-0000-FFFF-FFFF00000000}"/>
  </bookViews>
  <sheets>
    <sheet name="判定システム" sheetId="1" r:id="rId1"/>
    <sheet name="記入例"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C25" i="4"/>
  <c r="B25" i="4"/>
  <c r="A25" i="4"/>
  <c r="H20" i="4"/>
  <c r="H21" i="4" s="1"/>
  <c r="G20" i="4"/>
  <c r="G21" i="4" s="1"/>
  <c r="F20" i="4"/>
  <c r="F21" i="4" s="1"/>
  <c r="E20" i="4"/>
  <c r="E21" i="4" s="1"/>
  <c r="G19" i="4"/>
  <c r="F19" i="4"/>
  <c r="E19" i="4"/>
  <c r="H18" i="4"/>
  <c r="H19" i="4" s="1"/>
  <c r="G18" i="4"/>
  <c r="F18" i="4"/>
  <c r="E18" i="4"/>
  <c r="H16" i="4"/>
  <c r="H17" i="4" s="1"/>
  <c r="G16" i="4"/>
  <c r="G17" i="4" s="1"/>
  <c r="F16" i="4"/>
  <c r="F17" i="4" s="1"/>
  <c r="E16" i="4"/>
  <c r="E17" i="4" s="1"/>
  <c r="H14" i="4"/>
  <c r="H15" i="4" s="1"/>
  <c r="G14" i="4"/>
  <c r="G15" i="4" s="1"/>
  <c r="F14" i="4"/>
  <c r="F15" i="4" s="1"/>
  <c r="E14" i="4"/>
  <c r="E15" i="4" s="1"/>
  <c r="H12" i="4"/>
  <c r="H13" i="4" s="1"/>
  <c r="G12" i="4"/>
  <c r="G13" i="4" s="1"/>
  <c r="F12" i="4"/>
  <c r="F13" i="4" s="1"/>
  <c r="E12" i="4"/>
  <c r="E13" i="4" s="1"/>
  <c r="O8" i="4"/>
  <c r="O9" i="4" s="1"/>
  <c r="N8" i="4"/>
  <c r="M8" i="4"/>
  <c r="L8" i="4"/>
  <c r="H7" i="4"/>
  <c r="G7" i="4"/>
  <c r="F7" i="4"/>
  <c r="E7" i="4"/>
  <c r="J10" i="1"/>
  <c r="O9" i="1"/>
  <c r="A26" i="4" l="1"/>
  <c r="B26" i="4"/>
  <c r="M9" i="4" s="1"/>
  <c r="C26" i="4"/>
  <c r="N9" i="4" s="1"/>
  <c r="D26" i="4"/>
  <c r="O8" i="1"/>
  <c r="N8" i="1"/>
  <c r="M8" i="1"/>
  <c r="L8" i="1"/>
  <c r="C25" i="1"/>
  <c r="D25" i="1"/>
  <c r="B25" i="1"/>
  <c r="A25" i="1"/>
  <c r="H20" i="1"/>
  <c r="H21" i="1" s="1"/>
  <c r="J10" i="4" l="1"/>
  <c r="L9" i="4"/>
  <c r="E18" i="1"/>
  <c r="E19" i="1" s="1"/>
  <c r="F18" i="1"/>
  <c r="F19" i="1" s="1"/>
  <c r="G18" i="1"/>
  <c r="G19" i="1" s="1"/>
  <c r="H18" i="1"/>
  <c r="H19" i="1" s="1"/>
  <c r="E20" i="1"/>
  <c r="E21" i="1" s="1"/>
  <c r="F20" i="1"/>
  <c r="F21" i="1" s="1"/>
  <c r="G20" i="1"/>
  <c r="G21" i="1" s="1"/>
  <c r="E14" i="1" l="1"/>
  <c r="E15" i="1" s="1"/>
  <c r="F14" i="1"/>
  <c r="F15" i="1" s="1"/>
  <c r="G14" i="1"/>
  <c r="G15" i="1" s="1"/>
  <c r="H14" i="1"/>
  <c r="H15" i="1" s="1"/>
  <c r="E16" i="1"/>
  <c r="E17" i="1" s="1"/>
  <c r="F16" i="1"/>
  <c r="F17" i="1" s="1"/>
  <c r="G16" i="1"/>
  <c r="G17" i="1" s="1"/>
  <c r="H16" i="1"/>
  <c r="H17" i="1" s="1"/>
  <c r="H12" i="1"/>
  <c r="H13" i="1" s="1"/>
  <c r="G12" i="1"/>
  <c r="G13" i="1" s="1"/>
  <c r="F12" i="1"/>
  <c r="F13" i="1" s="1"/>
  <c r="E12" i="1"/>
  <c r="E13" i="1" l="1"/>
  <c r="A26" i="1"/>
  <c r="B26" i="1"/>
  <c r="M9" i="1" s="1"/>
  <c r="D26" i="1"/>
  <c r="C26" i="1"/>
  <c r="N9" i="1" s="1"/>
  <c r="H7" i="1"/>
  <c r="G7" i="1"/>
  <c r="F7" i="1"/>
  <c r="E7" i="1"/>
  <c r="L9" i="1" l="1"/>
</calcChain>
</file>

<file path=xl/sharedStrings.xml><?xml version="1.0" encoding="utf-8"?>
<sst xmlns="http://schemas.openxmlformats.org/spreadsheetml/2006/main" count="50" uniqueCount="21">
  <si>
    <t>新規融資</t>
    <rPh sb="0" eb="2">
      <t>シンキ</t>
    </rPh>
    <rPh sb="2" eb="4">
      <t>ユウシ</t>
    </rPh>
    <phoneticPr fontId="1"/>
  </si>
  <si>
    <t>過去融資２</t>
    <rPh sb="0" eb="2">
      <t>カコ</t>
    </rPh>
    <rPh sb="2" eb="4">
      <t>ユウシ</t>
    </rPh>
    <phoneticPr fontId="1"/>
  </si>
  <si>
    <t>過去融資１</t>
    <rPh sb="0" eb="2">
      <t>カコ</t>
    </rPh>
    <rPh sb="2" eb="4">
      <t>ユウシ</t>
    </rPh>
    <phoneticPr fontId="1"/>
  </si>
  <si>
    <t>過去融資３</t>
    <rPh sb="0" eb="2">
      <t>カコ</t>
    </rPh>
    <rPh sb="2" eb="4">
      <t>ユウシ</t>
    </rPh>
    <phoneticPr fontId="1"/>
  </si>
  <si>
    <t>融資実行月</t>
    <rPh sb="0" eb="2">
      <t>ユウシ</t>
    </rPh>
    <rPh sb="2" eb="4">
      <t>ジッコウ</t>
    </rPh>
    <rPh sb="4" eb="5">
      <t>ツキ</t>
    </rPh>
    <phoneticPr fontId="1"/>
  </si>
  <si>
    <t>完済/借換月</t>
    <rPh sb="0" eb="2">
      <t>カンサイ</t>
    </rPh>
    <rPh sb="3" eb="4">
      <t>カ</t>
    </rPh>
    <rPh sb="4" eb="5">
      <t>カ</t>
    </rPh>
    <rPh sb="5" eb="6">
      <t>ツキ</t>
    </rPh>
    <phoneticPr fontId="1"/>
  </si>
  <si>
    <t>過去融資４</t>
    <rPh sb="0" eb="2">
      <t>カコ</t>
    </rPh>
    <rPh sb="2" eb="4">
      <t>ユウシ</t>
    </rPh>
    <phoneticPr fontId="1"/>
  </si>
  <si>
    <t>過去融資５</t>
    <rPh sb="0" eb="2">
      <t>カコ</t>
    </rPh>
    <rPh sb="2" eb="4">
      <t>ユウシ</t>
    </rPh>
    <phoneticPr fontId="1"/>
  </si>
  <si>
    <t>当初貸付額（万円）</t>
    <rPh sb="0" eb="2">
      <t>トウショ</t>
    </rPh>
    <rPh sb="2" eb="4">
      <t>カシツケ</t>
    </rPh>
    <rPh sb="4" eb="5">
      <t>ガク</t>
    </rPh>
    <rPh sb="6" eb="8">
      <t>マンエン</t>
    </rPh>
    <phoneticPr fontId="1"/>
  </si>
  <si>
    <t>利子補給対象の年と融資額</t>
    <rPh sb="0" eb="2">
      <t>リシ</t>
    </rPh>
    <rPh sb="2" eb="4">
      <t>ホキュウ</t>
    </rPh>
    <rPh sb="4" eb="6">
      <t>タイショウ</t>
    </rPh>
    <rPh sb="7" eb="8">
      <t>ネン</t>
    </rPh>
    <rPh sb="9" eb="11">
      <t>ユウシ</t>
    </rPh>
    <rPh sb="11" eb="12">
      <t>ガク</t>
    </rPh>
    <phoneticPr fontId="1"/>
  </si>
  <si>
    <t>利子補給対象の年と融資額</t>
    <rPh sb="0" eb="2">
      <t>リシ</t>
    </rPh>
    <rPh sb="2" eb="4">
      <t>ホキュウ</t>
    </rPh>
    <rPh sb="4" eb="6">
      <t>タイショウ</t>
    </rPh>
    <rPh sb="7" eb="8">
      <t>トシ</t>
    </rPh>
    <rPh sb="9" eb="11">
      <t>ユウシ</t>
    </rPh>
    <rPh sb="11" eb="12">
      <t>ガク</t>
    </rPh>
    <phoneticPr fontId="1"/>
  </si>
  <si>
    <r>
      <rPr>
        <b/>
        <u/>
        <sz val="11"/>
        <color theme="1"/>
        <rFont val="Yu Gothic"/>
        <family val="3"/>
        <charset val="128"/>
        <scheme val="minor"/>
      </rPr>
      <t>利子補給金の対象となる融資額の上限</t>
    </r>
    <r>
      <rPr>
        <sz val="11"/>
        <color theme="1"/>
        <rFont val="Yu Gothic"/>
        <family val="3"/>
        <charset val="128"/>
        <scheme val="minor"/>
      </rPr>
      <t xml:space="preserve">
利子補給金の対象となる融資額は、当初貸付額の合計1,000万円が上限です。
（残債ではありません。）</t>
    </r>
    <rPh sb="0" eb="2">
      <t>リシ</t>
    </rPh>
    <rPh sb="2" eb="4">
      <t>ホキュウ</t>
    </rPh>
    <rPh sb="4" eb="5">
      <t>キン</t>
    </rPh>
    <rPh sb="6" eb="8">
      <t>タイショウ</t>
    </rPh>
    <rPh sb="11" eb="13">
      <t>ユウシ</t>
    </rPh>
    <rPh sb="13" eb="14">
      <t>ガク</t>
    </rPh>
    <rPh sb="15" eb="17">
      <t>ジョウゲン</t>
    </rPh>
    <rPh sb="34" eb="36">
      <t>トウショ</t>
    </rPh>
    <rPh sb="36" eb="38">
      <t>カシツケ</t>
    </rPh>
    <rPh sb="38" eb="39">
      <t>ガク</t>
    </rPh>
    <rPh sb="40" eb="42">
      <t>ゴウケイ</t>
    </rPh>
    <rPh sb="57" eb="59">
      <t>ザンサイ</t>
    </rPh>
    <phoneticPr fontId="1"/>
  </si>
  <si>
    <t>↓過去４年以内に借り入れた自治・振興金融を入力してください↓</t>
    <rPh sb="1" eb="3">
      <t>カコ</t>
    </rPh>
    <rPh sb="4" eb="5">
      <t>ネン</t>
    </rPh>
    <rPh sb="5" eb="7">
      <t>イナイ</t>
    </rPh>
    <rPh sb="8" eb="9">
      <t>カ</t>
    </rPh>
    <rPh sb="10" eb="11">
      <t>イ</t>
    </rPh>
    <rPh sb="13" eb="15">
      <t>ジチ</t>
    </rPh>
    <rPh sb="16" eb="18">
      <t>シンコウ</t>
    </rPh>
    <rPh sb="18" eb="20">
      <t>キンユウ</t>
    </rPh>
    <rPh sb="21" eb="23">
      <t>ニュウリョク</t>
    </rPh>
    <phoneticPr fontId="1"/>
  </si>
  <si>
    <t>↓今回借り入れ予定の自治・振興金融を入力してください↓</t>
    <rPh sb="1" eb="3">
      <t>コンカイ</t>
    </rPh>
    <rPh sb="3" eb="4">
      <t>カ</t>
    </rPh>
    <rPh sb="5" eb="6">
      <t>イ</t>
    </rPh>
    <rPh sb="7" eb="9">
      <t>ヨテイ</t>
    </rPh>
    <rPh sb="18" eb="20">
      <t>ニュウリョク</t>
    </rPh>
    <phoneticPr fontId="1"/>
  </si>
  <si>
    <t>この判定は、あくまで利子補給対象の融資額を判定するものです。
利子補給の交付が決定するものではございません。</t>
    <rPh sb="31" eb="33">
      <t>リシ</t>
    </rPh>
    <rPh sb="33" eb="35">
      <t>ホキュウ</t>
    </rPh>
    <phoneticPr fontId="1"/>
  </si>
  <si>
    <t>過去融資の対象融資額推移</t>
    <rPh sb="0" eb="2">
      <t>カコ</t>
    </rPh>
    <rPh sb="2" eb="4">
      <t>ユウシ</t>
    </rPh>
    <rPh sb="5" eb="7">
      <t>タイショウ</t>
    </rPh>
    <rPh sb="7" eb="9">
      <t>ユウシ</t>
    </rPh>
    <rPh sb="9" eb="10">
      <t>ガク</t>
    </rPh>
    <rPh sb="10" eb="12">
      <t>スイイ</t>
    </rPh>
    <phoneticPr fontId="1"/>
  </si>
  <si>
    <t>新規融資の利子補給結果</t>
    <rPh sb="0" eb="2">
      <t>シンキ</t>
    </rPh>
    <rPh sb="2" eb="4">
      <t>ユウシ</t>
    </rPh>
    <rPh sb="5" eb="7">
      <t>リシ</t>
    </rPh>
    <rPh sb="7" eb="9">
      <t>ホキュウ</t>
    </rPh>
    <rPh sb="9" eb="11">
      <t>ケッカ</t>
    </rPh>
    <phoneticPr fontId="1"/>
  </si>
  <si>
    <t>また、来年度以降の判定については、
入力いただいた情報が変わらなかった場合のシミュレーションとなります。</t>
    <rPh sb="3" eb="6">
      <t>ライネンド</t>
    </rPh>
    <rPh sb="6" eb="8">
      <t>イコウ</t>
    </rPh>
    <rPh sb="9" eb="11">
      <t>ハンテイ</t>
    </rPh>
    <rPh sb="18" eb="20">
      <t>ニュウリョク</t>
    </rPh>
    <rPh sb="25" eb="27">
      <t>ジョウホウ</t>
    </rPh>
    <rPh sb="28" eb="29">
      <t>カ</t>
    </rPh>
    <rPh sb="35" eb="37">
      <t>バアイ</t>
    </rPh>
    <phoneticPr fontId="1"/>
  </si>
  <si>
    <t>記入例</t>
    <rPh sb="0" eb="2">
      <t>キニュウ</t>
    </rPh>
    <rPh sb="2" eb="3">
      <t>レイ</t>
    </rPh>
    <phoneticPr fontId="1"/>
  </si>
  <si>
    <r>
      <rPr>
        <b/>
        <u/>
        <sz val="11"/>
        <color theme="1"/>
        <rFont val="Yu Gothic"/>
        <family val="3"/>
        <charset val="128"/>
        <scheme val="minor"/>
      </rPr>
      <t>使用方法</t>
    </r>
    <r>
      <rPr>
        <sz val="11"/>
        <color theme="1"/>
        <rFont val="Yu Gothic"/>
        <family val="3"/>
        <charset val="128"/>
        <scheme val="minor"/>
      </rPr>
      <t xml:space="preserve">
</t>
    </r>
    <r>
      <rPr>
        <u/>
        <sz val="11"/>
        <color rgb="FFFF0000"/>
        <rFont val="Yu Gothic"/>
        <family val="3"/>
        <charset val="128"/>
        <scheme val="minor"/>
      </rPr>
      <t>ピンク色セル</t>
    </r>
    <r>
      <rPr>
        <u/>
        <sz val="11"/>
        <color theme="1"/>
        <rFont val="Yu Gothic"/>
        <family val="3"/>
        <charset val="128"/>
        <scheme val="minor"/>
      </rPr>
      <t>に入力すると、申請予定の新規融資が利子補給対象となるか判定します。
過去融資については、融資の古い順に上から詰めて入力してください。</t>
    </r>
    <rPh sb="0" eb="2">
      <t>シヨウ</t>
    </rPh>
    <rPh sb="2" eb="4">
      <t>ホウホウ</t>
    </rPh>
    <rPh sb="8" eb="9">
      <t>イロ</t>
    </rPh>
    <rPh sb="12" eb="14">
      <t>ニュウリョク</t>
    </rPh>
    <rPh sb="18" eb="20">
      <t>シンセイ</t>
    </rPh>
    <rPh sb="20" eb="22">
      <t>ヨテイ</t>
    </rPh>
    <rPh sb="23" eb="25">
      <t>シンキ</t>
    </rPh>
    <rPh sb="25" eb="27">
      <t>ユウシ</t>
    </rPh>
    <rPh sb="28" eb="30">
      <t>リシ</t>
    </rPh>
    <rPh sb="30" eb="32">
      <t>ホキュウ</t>
    </rPh>
    <rPh sb="32" eb="34">
      <t>タイショウ</t>
    </rPh>
    <rPh sb="38" eb="40">
      <t>ハンテイ</t>
    </rPh>
    <rPh sb="45" eb="47">
      <t>カコ</t>
    </rPh>
    <rPh sb="47" eb="49">
      <t>ユウシ</t>
    </rPh>
    <rPh sb="55" eb="57">
      <t>ユウシ</t>
    </rPh>
    <rPh sb="58" eb="59">
      <t>フル</t>
    </rPh>
    <rPh sb="60" eb="61">
      <t>ジュン</t>
    </rPh>
    <rPh sb="62" eb="63">
      <t>ウエ</t>
    </rPh>
    <rPh sb="65" eb="66">
      <t>ツ</t>
    </rPh>
    <rPh sb="68" eb="70">
      <t>ニュウリョク</t>
    </rPh>
    <phoneticPr fontId="1"/>
  </si>
  <si>
    <t>新規融資における利子補給対象となる融資額を判定します</t>
    <rPh sb="0" eb="2">
      <t>シンキ</t>
    </rPh>
    <rPh sb="2" eb="4">
      <t>ユウシ</t>
    </rPh>
    <rPh sb="8" eb="10">
      <t>リシ</t>
    </rPh>
    <rPh sb="10" eb="12">
      <t>ホキュウ</t>
    </rPh>
    <rPh sb="12" eb="14">
      <t>タイショウ</t>
    </rPh>
    <rPh sb="17" eb="19">
      <t>ユウシ</t>
    </rPh>
    <rPh sb="19" eb="20">
      <t>ガク</t>
    </rPh>
    <rPh sb="21" eb="23">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</si>
</sst>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Yu Gothic"/>
      <family val="2"/>
      <scheme val="minor"/>
    </font>
    <font>
      <sz val="6"/>
      <name val="Yu Gothic"/>
      <family val="3"/>
      <charset val="128"/>
      <scheme val="minor"/>
    </font>
    <font>
      <b/>
      <sz val="11"/>
      <color rgb="FFFF0000"/>
      <name val="Yu Gothic"/>
      <family val="3"/>
      <charset val="128"/>
      <scheme val="minor"/>
    </font>
    <font>
      <b/>
      <u/>
      <sz val="11"/>
      <color theme="1"/>
      <name val="Yu Gothic"/>
      <family val="3"/>
      <charset val="128"/>
      <scheme val="minor"/>
    </font>
    <font>
      <sz val="11"/>
      <color theme="1"/>
      <name val="Yu Gothic"/>
      <family val="3"/>
      <charset val="128"/>
      <scheme val="minor"/>
    </font>
    <font>
      <b/>
      <sz val="11"/>
      <color theme="1"/>
      <name val="Yu Gothic"/>
      <family val="3"/>
      <charset val="128"/>
      <scheme val="minor"/>
    </font>
    <font>
      <u/>
      <sz val="11"/>
      <color theme="1"/>
      <name val="Yu Gothic"/>
      <family val="3"/>
      <charset val="128"/>
      <scheme val="minor"/>
    </font>
    <font>
      <b/>
      <sz val="18"/>
      <color theme="1"/>
      <name val="Yu Gothic"/>
      <family val="3"/>
      <charset val="128"/>
      <scheme val="minor"/>
    </font>
    <font>
      <b/>
      <sz val="16"/>
      <color theme="1"/>
      <name val="Yu Gothic"/>
      <family val="3"/>
      <charset val="128"/>
      <scheme val="minor"/>
    </font>
    <font>
      <u/>
      <sz val="11"/>
      <color rgb="FFFF0000"/>
      <name val="Yu Gothic"/>
      <family val="3"/>
      <charset val="128"/>
      <scheme val="minor"/>
    </font>
    <font>
      <b/>
      <sz val="9"/>
      <color theme="1"/>
      <name val="Yu Gothic"/>
      <family val="3"/>
      <charset val="128"/>
      <scheme val="minor"/>
    </font>
    <font>
      <sz val="9"/>
      <color theme="1"/>
      <name val="Yu Gothic"/>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Up="1" diagonalDown="1">
      <left style="dotted">
        <color indexed="64"/>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diagonal/>
    </border>
    <border diagonalUp="1" diagonalDown="1">
      <left style="dashed">
        <color indexed="64"/>
      </left>
      <right style="dashed">
        <color indexed="64"/>
      </right>
      <top style="thin">
        <color indexed="64"/>
      </top>
      <bottom style="thin">
        <color indexed="64"/>
      </bottom>
      <diagonal style="dashed">
        <color indexed="64"/>
      </diagonal>
    </border>
  </borders>
  <cellStyleXfs count="1">
    <xf numFmtId="0" fontId="0" fillId="0" borderId="0"/>
  </cellStyleXfs>
  <cellXfs count="86">
    <xf numFmtId="0" fontId="0" fillId="0" borderId="0" xfId="0"/>
    <xf numFmtId="0" fontId="0" fillId="0" borderId="0" xfId="0" applyBorder="1"/>
    <xf numFmtId="0" fontId="0" fillId="0" borderId="5" xfId="0" applyBorder="1"/>
    <xf numFmtId="0" fontId="2" fillId="0" borderId="0" xfId="0" applyFont="1" applyBorder="1"/>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0" fillId="0" borderId="13" xfId="0" applyBorder="1"/>
    <xf numFmtId="0" fontId="0" fillId="0" borderId="0" xfId="0" applyFill="1" applyBorder="1"/>
    <xf numFmtId="0" fontId="0" fillId="0" borderId="13" xfId="0" applyFill="1" applyBorder="1"/>
    <xf numFmtId="176" fontId="0" fillId="0" borderId="0" xfId="0" applyNumberFormat="1" applyFill="1" applyBorder="1" applyAlignment="1">
      <alignment horizontal="left"/>
    </xf>
    <xf numFmtId="0" fontId="0" fillId="0" borderId="3" xfId="0" applyBorder="1"/>
    <xf numFmtId="176" fontId="0" fillId="0" borderId="4" xfId="0" applyNumberFormat="1" applyFill="1" applyBorder="1" applyAlignment="1">
      <alignment horizontal="left"/>
    </xf>
    <xf numFmtId="0" fontId="0" fillId="0" borderId="4" xfId="0" applyFill="1" applyBorder="1"/>
    <xf numFmtId="0" fontId="4" fillId="0" borderId="0" xfId="0" applyFont="1" applyBorder="1"/>
    <xf numFmtId="176" fontId="4" fillId="0" borderId="0" xfId="0" applyNumberFormat="1" applyFont="1" applyFill="1" applyBorder="1" applyAlignment="1">
      <alignment horizontal="left"/>
    </xf>
    <xf numFmtId="0" fontId="4" fillId="0" borderId="0" xfId="0" applyFont="1" applyFill="1" applyBorder="1"/>
    <xf numFmtId="0" fontId="0" fillId="0" borderId="5" xfId="0" applyFill="1" applyBorder="1"/>
    <xf numFmtId="0" fontId="0" fillId="0" borderId="2" xfId="0" applyBorder="1"/>
    <xf numFmtId="0" fontId="0" fillId="0" borderId="2" xfId="0" applyFill="1" applyBorder="1"/>
    <xf numFmtId="0" fontId="0" fillId="0" borderId="3" xfId="0" applyFill="1" applyBorder="1"/>
    <xf numFmtId="0" fontId="0" fillId="0" borderId="19" xfId="0" applyFill="1" applyBorder="1"/>
    <xf numFmtId="0" fontId="0" fillId="0" borderId="18" xfId="0" applyFill="1" applyBorder="1"/>
    <xf numFmtId="0" fontId="0" fillId="0" borderId="22" xfId="0" applyFill="1" applyBorder="1"/>
    <xf numFmtId="0" fontId="0" fillId="0" borderId="21" xfId="0" applyFill="1" applyBorder="1"/>
    <xf numFmtId="0" fontId="0" fillId="0" borderId="22" xfId="0" applyFont="1" applyFill="1" applyBorder="1"/>
    <xf numFmtId="0" fontId="0" fillId="0" borderId="23" xfId="0" applyFill="1" applyBorder="1"/>
    <xf numFmtId="176" fontId="0" fillId="2" borderId="20" xfId="0" applyNumberFormat="1" applyFill="1" applyBorder="1" applyAlignment="1">
      <alignment horizontal="left"/>
    </xf>
    <xf numFmtId="0" fontId="0" fillId="2" borderId="19" xfId="0" applyFill="1" applyBorder="1"/>
    <xf numFmtId="0" fontId="0" fillId="2" borderId="21" xfId="0" applyFill="1" applyBorder="1"/>
    <xf numFmtId="0" fontId="0" fillId="2" borderId="2" xfId="0" applyFill="1" applyBorder="1"/>
    <xf numFmtId="0" fontId="0" fillId="2" borderId="15" xfId="0" applyFill="1" applyBorder="1"/>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0" fillId="0" borderId="15" xfId="0" applyBorder="1" applyAlignment="1">
      <alignment horizontal="center"/>
    </xf>
    <xf numFmtId="0" fontId="0" fillId="0" borderId="15"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3" borderId="28" xfId="0" applyFill="1" applyBorder="1"/>
    <xf numFmtId="55" fontId="0" fillId="3" borderId="27" xfId="0" applyNumberFormat="1" applyFill="1" applyBorder="1"/>
    <xf numFmtId="0" fontId="0" fillId="3" borderId="30" xfId="0" applyFill="1" applyBorder="1"/>
    <xf numFmtId="0" fontId="0" fillId="3" borderId="27" xfId="0" applyFill="1" applyBorder="1"/>
    <xf numFmtId="0" fontId="0" fillId="3" borderId="24" xfId="0" applyFill="1" applyBorder="1"/>
    <xf numFmtId="55" fontId="0" fillId="3" borderId="25" xfId="0" applyNumberFormat="1" applyFill="1" applyBorder="1"/>
    <xf numFmtId="55" fontId="0" fillId="3" borderId="15" xfId="0" applyNumberFormat="1" applyFill="1" applyBorder="1"/>
    <xf numFmtId="0" fontId="0" fillId="3" borderId="25" xfId="0" applyFont="1" applyFill="1" applyBorder="1"/>
    <xf numFmtId="176" fontId="0" fillId="2" borderId="19" xfId="0" applyNumberFormat="1" applyFill="1" applyBorder="1" applyAlignment="1">
      <alignment horizontal="right"/>
    </xf>
    <xf numFmtId="176" fontId="0" fillId="2" borderId="4" xfId="0" applyNumberFormat="1" applyFill="1" applyBorder="1" applyAlignment="1">
      <alignment horizontal="right"/>
    </xf>
    <xf numFmtId="176" fontId="0" fillId="2" borderId="21" xfId="0" applyNumberFormat="1" applyFill="1" applyBorder="1" applyAlignment="1">
      <alignment horizontal="right"/>
    </xf>
    <xf numFmtId="176" fontId="0" fillId="2" borderId="23" xfId="0" applyNumberFormat="1" applyFill="1" applyBorder="1" applyAlignment="1">
      <alignment horizontal="right"/>
    </xf>
    <xf numFmtId="176" fontId="0" fillId="2" borderId="0" xfId="0" applyNumberFormat="1" applyFill="1" applyBorder="1" applyAlignment="1">
      <alignment horizontal="right"/>
    </xf>
    <xf numFmtId="0" fontId="5" fillId="0" borderId="14" xfId="0" applyFont="1" applyBorder="1" applyAlignment="1"/>
    <xf numFmtId="0" fontId="5" fillId="0" borderId="6" xfId="0" applyFont="1" applyBorder="1" applyAlignment="1"/>
    <xf numFmtId="0" fontId="4" fillId="0" borderId="0" xfId="0" applyFont="1" applyBorder="1" applyAlignment="1">
      <alignment horizontal="left" vertical="center" wrapText="1"/>
    </xf>
    <xf numFmtId="0" fontId="8" fillId="0" borderId="0" xfId="0" applyFont="1" applyAlignment="1">
      <alignment horizontal="left" vertical="center"/>
    </xf>
    <xf numFmtId="0" fontId="4" fillId="0" borderId="0" xfId="0" applyFont="1" applyBorder="1" applyAlignment="1">
      <alignment horizontal="left" vertical="center" wrapText="1"/>
    </xf>
    <xf numFmtId="0" fontId="0" fillId="0" borderId="13" xfId="0" applyFill="1"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5"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2" fillId="0" borderId="15" xfId="0" applyFont="1" applyFill="1" applyBorder="1" applyAlignment="1">
      <alignment horizontal="center" vertical="center"/>
    </xf>
    <xf numFmtId="0" fontId="2" fillId="0" borderId="15" xfId="0" applyFont="1" applyBorder="1" applyAlignment="1">
      <alignment horizontal="center" vertical="center"/>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7"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10" fillId="0" borderId="17" xfId="0" applyFont="1" applyBorder="1" applyAlignment="1">
      <alignment horizontal="center" wrapText="1"/>
    </xf>
    <xf numFmtId="0" fontId="10" fillId="0" borderId="0" xfId="0" applyFont="1" applyBorder="1" applyAlignment="1">
      <alignment horizontal="center" wrapText="1"/>
    </xf>
    <xf numFmtId="0" fontId="10" fillId="0" borderId="16" xfId="0" applyFont="1" applyBorder="1" applyAlignment="1">
      <alignment horizontal="center" wrapText="1"/>
    </xf>
    <xf numFmtId="0" fontId="11" fillId="0" borderId="0" xfId="0" applyFont="1"/>
    <xf numFmtId="0" fontId="11" fillId="0" borderId="0" xfId="0" applyFont="1" applyBorder="1"/>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workbookViewId="0">
      <selection activeCell="D20" sqref="D20"/>
    </sheetView>
  </sheetViews>
  <sheetFormatPr defaultRowHeight="18"/>
  <cols>
    <col min="1" max="1" width="10.58203125" customWidth="1"/>
    <col min="2" max="3" width="11.08203125" customWidth="1"/>
    <col min="4" max="4" width="15.75" customWidth="1"/>
    <col min="5" max="8" width="6.33203125" customWidth="1"/>
    <col min="9" max="9" width="0.5" customWidth="1"/>
    <col min="10" max="17" width="9.6640625" customWidth="1"/>
  </cols>
  <sheetData>
    <row r="1" spans="1:18" ht="19.5" customHeight="1">
      <c r="A1" s="55" t="s">
        <v>20</v>
      </c>
      <c r="B1" s="55"/>
      <c r="C1" s="55"/>
      <c r="D1" s="55"/>
      <c r="E1" s="55"/>
      <c r="F1" s="55"/>
      <c r="G1" s="55"/>
      <c r="H1" s="55"/>
      <c r="I1" s="55"/>
      <c r="J1" s="55"/>
      <c r="K1" s="55"/>
      <c r="L1" s="55"/>
      <c r="M1" s="55"/>
      <c r="N1" s="55"/>
      <c r="O1" s="55"/>
      <c r="P1" s="55"/>
      <c r="Q1" s="55"/>
    </row>
    <row r="2" spans="1:18" ht="51.65" customHeight="1">
      <c r="A2" s="56" t="s">
        <v>11</v>
      </c>
      <c r="B2" s="56"/>
      <c r="C2" s="56"/>
      <c r="D2" s="56"/>
      <c r="E2" s="56"/>
      <c r="F2" s="56"/>
      <c r="G2" s="56"/>
      <c r="H2" s="56"/>
      <c r="I2" s="56" t="s">
        <v>19</v>
      </c>
      <c r="J2" s="56"/>
      <c r="K2" s="56"/>
      <c r="L2" s="56"/>
      <c r="M2" s="56"/>
      <c r="N2" s="56"/>
      <c r="O2" s="56"/>
      <c r="P2" s="56"/>
      <c r="Q2" s="56"/>
    </row>
    <row r="3" spans="1:18" ht="3.5" customHeight="1">
      <c r="A3" s="5"/>
      <c r="B3" s="5"/>
      <c r="C3" s="5"/>
      <c r="D3" s="5"/>
      <c r="E3" s="5"/>
      <c r="F3" s="5"/>
      <c r="G3" s="5"/>
      <c r="H3" s="5"/>
      <c r="I3" s="4"/>
    </row>
    <row r="4" spans="1:18" ht="18" customHeight="1" thickBot="1">
      <c r="A4" s="64" t="s">
        <v>13</v>
      </c>
      <c r="B4" s="64"/>
      <c r="C4" s="64"/>
      <c r="D4" s="64"/>
      <c r="E4" s="64"/>
      <c r="F4" s="64"/>
      <c r="G4" s="64"/>
      <c r="H4" s="64"/>
      <c r="I4" s="4"/>
    </row>
    <row r="5" spans="1:18" ht="18" customHeight="1">
      <c r="A5" s="6"/>
      <c r="B5" s="8" t="s">
        <v>4</v>
      </c>
      <c r="C5" s="8" t="s">
        <v>5</v>
      </c>
      <c r="D5" s="8" t="s">
        <v>8</v>
      </c>
      <c r="E5" s="62" t="s">
        <v>9</v>
      </c>
      <c r="F5" s="62"/>
      <c r="G5" s="62"/>
      <c r="H5" s="62"/>
      <c r="I5" s="4"/>
      <c r="J5" s="68" t="s">
        <v>16</v>
      </c>
      <c r="K5" s="69"/>
      <c r="L5" s="69"/>
      <c r="M5" s="69"/>
      <c r="N5" s="69"/>
      <c r="O5" s="69"/>
      <c r="P5" s="69"/>
      <c r="Q5" s="70"/>
    </row>
    <row r="6" spans="1:18" ht="18" customHeight="1">
      <c r="A6" s="39" t="s">
        <v>18</v>
      </c>
      <c r="B6" s="40">
        <v>45047</v>
      </c>
      <c r="C6" s="41"/>
      <c r="D6" s="42">
        <v>500</v>
      </c>
      <c r="E6" s="33"/>
      <c r="F6" s="38"/>
      <c r="G6" s="33"/>
      <c r="H6" s="37"/>
      <c r="I6" s="4"/>
      <c r="J6" s="71"/>
      <c r="K6" s="72"/>
      <c r="L6" s="72"/>
      <c r="M6" s="72"/>
      <c r="N6" s="72"/>
      <c r="O6" s="72"/>
      <c r="P6" s="72"/>
      <c r="Q6" s="73"/>
    </row>
    <row r="7" spans="1:18">
      <c r="A7" s="19" t="s">
        <v>0</v>
      </c>
      <c r="B7" s="47">
        <v>44927</v>
      </c>
      <c r="C7" s="26"/>
      <c r="D7" s="27">
        <v>600</v>
      </c>
      <c r="E7" s="20">
        <f>IF(B7="","",YEAR(B7))</f>
        <v>2023</v>
      </c>
      <c r="F7" s="20">
        <f>IF(B7="","",YEAR(B7)+1)</f>
        <v>2024</v>
      </c>
      <c r="G7" s="20">
        <f>IF(B7="","",YEAR(B7)+2)</f>
        <v>2025</v>
      </c>
      <c r="H7" s="21" t="str">
        <f>IF(MONTH(B7)&lt;&gt;1,YEAR(B7)+3,"")</f>
        <v/>
      </c>
      <c r="I7" s="3"/>
      <c r="J7" s="74"/>
      <c r="K7" s="72"/>
      <c r="L7" s="72"/>
      <c r="M7" s="72"/>
      <c r="N7" s="72"/>
      <c r="O7" s="72"/>
      <c r="P7" s="72"/>
      <c r="Q7" s="73"/>
    </row>
    <row r="8" spans="1:18" ht="17.5" customHeight="1">
      <c r="A8" s="16"/>
      <c r="B8" s="9"/>
      <c r="C8" s="9"/>
      <c r="D8" s="7"/>
      <c r="E8" s="7"/>
      <c r="F8" s="7"/>
      <c r="G8" s="7"/>
      <c r="H8" s="7"/>
      <c r="I8" s="3"/>
      <c r="J8" s="58"/>
      <c r="K8" s="59"/>
      <c r="L8" s="31" t="str">
        <f>IF(B7="","",YEAR(B7)&amp;"年分")</f>
        <v>2023年分</v>
      </c>
      <c r="M8" s="31" t="str">
        <f>IF(B7="","",YEAR(B7)+1&amp;"年分")</f>
        <v>2024年分</v>
      </c>
      <c r="N8" s="31" t="str">
        <f>IF(B7="","",YEAR(B7)+2&amp;"年分")</f>
        <v>2025年分</v>
      </c>
      <c r="O8" s="31" t="str">
        <f>IF(MONTH(B7)&lt;&gt;1,YEAR(B7)+3&amp;"年分","")</f>
        <v/>
      </c>
      <c r="P8" s="60"/>
      <c r="Q8" s="61"/>
    </row>
    <row r="9" spans="1:18">
      <c r="A9" s="63" t="s">
        <v>12</v>
      </c>
      <c r="B9" s="63"/>
      <c r="C9" s="63"/>
      <c r="D9" s="63"/>
      <c r="E9" s="63"/>
      <c r="F9" s="63"/>
      <c r="G9" s="63"/>
      <c r="H9" s="63"/>
      <c r="I9" s="1"/>
      <c r="J9" s="58"/>
      <c r="K9" s="59"/>
      <c r="L9" s="32" t="str">
        <f>IF(D7&lt;&gt;"",IF(1000-A26&lt;=0,"対象外",IF(1000-A26&gt;=$D$7,"満額対象",1000-A26&amp;"万円分")),"")</f>
        <v>200万円分</v>
      </c>
      <c r="M9" s="32" t="str">
        <f>IF(D7&lt;&gt;"",IF(1000-B26&lt;=0,"対象外",IF(1000-B26&gt;=$D$7,"満額対象",1000-B26&amp;"万円分")),"")</f>
        <v>200万円分</v>
      </c>
      <c r="N9" s="32" t="str">
        <f>IF(D7&lt;&gt;"",IF(1000-C26&lt;=0,"不交付",IF(1000-C26&gt;=$D$7,"満額対象",1000-C26&amp;"万円分")),"")</f>
        <v>200万円分</v>
      </c>
      <c r="O9" s="32" t="str">
        <f>IF(O8&lt;&gt;"",IF(D7&lt;&gt;"",IF(1000-D26&lt;=0,"不交付",IF(1000-D26&gt;=$D$7,"満額対象",1000-D26&amp;"万円分")),""),"")</f>
        <v/>
      </c>
      <c r="P9" s="60"/>
      <c r="Q9" s="61"/>
    </row>
    <row r="10" spans="1:18" ht="18" customHeight="1">
      <c r="A10" s="8"/>
      <c r="B10" s="8" t="s">
        <v>4</v>
      </c>
      <c r="C10" s="8" t="s">
        <v>5</v>
      </c>
      <c r="D10" s="8" t="s">
        <v>8</v>
      </c>
      <c r="E10" s="57" t="s">
        <v>10</v>
      </c>
      <c r="F10" s="57"/>
      <c r="G10" s="57"/>
      <c r="H10" s="57"/>
      <c r="I10" s="2"/>
      <c r="J10" s="65" t="str">
        <f>IF(A26&gt;=1000,"本年度の利子補給対象となる融資額が、すでに過去融資合計で1000万円に達しているため、
新規融資に関しては、本年度の利子補給対象外です。",IF(A26+D7&gt;1000,"過去融資の本年度利子補給対象となる融資額は"&amp;A26&amp;"万円です。
そのため、新規融資に関しては、上限1000万円から"&amp;A26&amp;"万円を引いた
"&amp;1000-A26&amp;"万円分までが本年度の利子補給対象となります。",IF(A26+D7&lt;=1000,"本年度の利子補給対象となる融資額は過去融資と新規融資を合計して"&amp;A26+D7&amp;"万円です。上限に達していないため、新規融資は本年度は満額補給対象となります。","")))</f>
        <v>過去融資の本年度利子補給対象となる融資額は800万円です。
そのため、新規融資に関しては、上限1000万円から800万円を引いた
200万円分までが本年度の利子補給対象となります。</v>
      </c>
      <c r="K10" s="66"/>
      <c r="L10" s="66"/>
      <c r="M10" s="66"/>
      <c r="N10" s="66"/>
      <c r="O10" s="66"/>
      <c r="P10" s="66"/>
      <c r="Q10" s="67"/>
    </row>
    <row r="11" spans="1:18" ht="18" customHeight="1">
      <c r="A11" s="43" t="s">
        <v>18</v>
      </c>
      <c r="B11" s="44">
        <v>43922</v>
      </c>
      <c r="C11" s="45">
        <v>44986</v>
      </c>
      <c r="D11" s="46">
        <v>400</v>
      </c>
      <c r="E11" s="35"/>
      <c r="F11" s="35"/>
      <c r="G11" s="34"/>
      <c r="H11" s="36"/>
      <c r="I11" s="2"/>
      <c r="J11" s="65"/>
      <c r="K11" s="66"/>
      <c r="L11" s="66"/>
      <c r="M11" s="66"/>
      <c r="N11" s="66"/>
      <c r="O11" s="66"/>
      <c r="P11" s="66"/>
      <c r="Q11" s="67"/>
    </row>
    <row r="12" spans="1:18">
      <c r="A12" s="22" t="s">
        <v>2</v>
      </c>
      <c r="B12" s="47">
        <v>44682</v>
      </c>
      <c r="C12" s="47"/>
      <c r="D12" s="28">
        <v>800</v>
      </c>
      <c r="E12" s="23">
        <f>IF(B12="","",IF(AND(C12&lt;&gt;"",YEAR(C12)&lt;YEAR(B12)),"",YEAR(B12)))</f>
        <v>2022</v>
      </c>
      <c r="F12" s="12">
        <f>IF(B12="","",IF(AND(C12&lt;&gt;"",YEAR(C12)&lt;YEAR(B12)+1),"",YEAR(B12)+1))</f>
        <v>2023</v>
      </c>
      <c r="G12" s="23">
        <f>IF(B12="","",IF(AND(C12&lt;&gt;"",YEAR(C12)&lt;YEAR(B12)+2),"",YEAR(B12)+2))</f>
        <v>2024</v>
      </c>
      <c r="H12" s="18">
        <f>IF(MONTH(B12)&lt;&gt;1,IF(AND(C12&lt;&gt;"",YEAR(C12)&lt;YEAR(B12)+3),"",YEAR(B12)+3),"")</f>
        <v>2025</v>
      </c>
      <c r="I12" s="2"/>
      <c r="J12" s="65"/>
      <c r="K12" s="66"/>
      <c r="L12" s="66"/>
      <c r="M12" s="66"/>
      <c r="N12" s="66"/>
      <c r="O12" s="66"/>
      <c r="P12" s="66"/>
      <c r="Q12" s="67"/>
    </row>
    <row r="13" spans="1:18" ht="17.5" hidden="1" customHeight="1">
      <c r="A13" s="19"/>
      <c r="B13" s="48"/>
      <c r="C13" s="48"/>
      <c r="D13" s="29"/>
      <c r="E13" s="18">
        <f>IF(E12&lt;&gt;"",$D$12,0)</f>
        <v>800</v>
      </c>
      <c r="F13" s="18">
        <f t="shared" ref="F13:H13" si="0">IF(F12&lt;&gt;"",$D$12,0)</f>
        <v>800</v>
      </c>
      <c r="G13" s="18">
        <f t="shared" si="0"/>
        <v>800</v>
      </c>
      <c r="H13" s="18">
        <f t="shared" si="0"/>
        <v>800</v>
      </c>
      <c r="I13" s="2"/>
      <c r="J13" s="75" t="s">
        <v>14</v>
      </c>
      <c r="K13" s="76"/>
      <c r="L13" s="76"/>
      <c r="M13" s="76"/>
      <c r="N13" s="76"/>
      <c r="O13" s="76"/>
      <c r="P13" s="76"/>
      <c r="Q13" s="77"/>
    </row>
    <row r="14" spans="1:18">
      <c r="A14" s="24" t="s">
        <v>1</v>
      </c>
      <c r="B14" s="49"/>
      <c r="C14" s="49"/>
      <c r="D14" s="28"/>
      <c r="E14" s="23" t="str">
        <f t="shared" ref="E14:E16" si="1">IF(B14="","",IF(AND(C14&lt;&gt;"",YEAR(C14)&lt;YEAR(B14)),"",YEAR(B14)))</f>
        <v/>
      </c>
      <c r="F14" s="25" t="str">
        <f t="shared" ref="F14:F16" si="2">IF(B14="","",IF(AND(C14&lt;&gt;"",YEAR(C14)&lt;YEAR(B14)+1),"",YEAR(B14)+1))</f>
        <v/>
      </c>
      <c r="G14" s="25" t="str">
        <f t="shared" ref="G14:G16" si="3">IF(B14="","",IF(AND(C14&lt;&gt;"",YEAR(C14)&lt;YEAR(B14)+2),"",YEAR(B14)+2))</f>
        <v/>
      </c>
      <c r="H14" s="18" t="str">
        <f t="shared" ref="H14:H16" si="4">IF(MONTH(B14)&lt;&gt;1,IF(AND(C14&lt;&gt;"",YEAR(C14)&lt;YEAR(B14)+3),"",YEAR(B14)+3),"")</f>
        <v/>
      </c>
      <c r="I14" s="2"/>
      <c r="J14" s="75"/>
      <c r="K14" s="76"/>
      <c r="L14" s="76"/>
      <c r="M14" s="76"/>
      <c r="N14" s="76"/>
      <c r="O14" s="76"/>
      <c r="P14" s="76"/>
      <c r="Q14" s="77"/>
    </row>
    <row r="15" spans="1:18" ht="17.5" hidden="1" customHeight="1">
      <c r="A15" s="19"/>
      <c r="B15" s="48"/>
      <c r="C15" s="48"/>
      <c r="D15" s="29"/>
      <c r="E15" s="18">
        <f>IF(E14&lt;&gt;"",$D$14,0)</f>
        <v>0</v>
      </c>
      <c r="F15" s="18">
        <f t="shared" ref="F15:H15" si="5">IF(F14&lt;&gt;"",$D$14,0)</f>
        <v>0</v>
      </c>
      <c r="G15" s="18">
        <f t="shared" si="5"/>
        <v>0</v>
      </c>
      <c r="H15" s="18">
        <f t="shared" si="5"/>
        <v>0</v>
      </c>
      <c r="I15" s="2"/>
      <c r="J15" s="75"/>
      <c r="K15" s="76"/>
      <c r="L15" s="76"/>
      <c r="M15" s="76"/>
      <c r="N15" s="76"/>
      <c r="O15" s="76"/>
      <c r="P15" s="76"/>
      <c r="Q15" s="77"/>
    </row>
    <row r="16" spans="1:18">
      <c r="A16" s="16" t="s">
        <v>3</v>
      </c>
      <c r="B16" s="49"/>
      <c r="C16" s="51"/>
      <c r="D16" s="27"/>
      <c r="E16" s="23" t="str">
        <f t="shared" si="1"/>
        <v/>
      </c>
      <c r="F16" s="23" t="str">
        <f t="shared" si="2"/>
        <v/>
      </c>
      <c r="G16" s="23" t="str">
        <f t="shared" si="3"/>
        <v/>
      </c>
      <c r="H16" s="18" t="str">
        <f t="shared" si="4"/>
        <v/>
      </c>
      <c r="I16" s="2"/>
      <c r="J16" s="75"/>
      <c r="K16" s="76"/>
      <c r="L16" s="76"/>
      <c r="M16" s="76"/>
      <c r="N16" s="76"/>
      <c r="O16" s="76"/>
      <c r="P16" s="76"/>
      <c r="Q16" s="77"/>
      <c r="R16" s="1"/>
    </row>
    <row r="17" spans="1:18" hidden="1">
      <c r="A17" s="19"/>
      <c r="B17" s="48"/>
      <c r="C17" s="48"/>
      <c r="D17" s="29"/>
      <c r="E17" s="18">
        <f>IF(E16&lt;&gt;"",$D$16,0)</f>
        <v>0</v>
      </c>
      <c r="F17" s="18">
        <f t="shared" ref="F17:H17" si="6">IF(F16&lt;&gt;"",$D$16,0)</f>
        <v>0</v>
      </c>
      <c r="G17" s="18">
        <f t="shared" si="6"/>
        <v>0</v>
      </c>
      <c r="H17" s="18">
        <f t="shared" si="6"/>
        <v>0</v>
      </c>
      <c r="I17" s="2"/>
      <c r="J17" s="78"/>
      <c r="K17" s="79"/>
      <c r="L17" s="79"/>
      <c r="M17" s="79"/>
      <c r="N17" s="79"/>
      <c r="O17" s="79"/>
      <c r="P17" s="79"/>
      <c r="Q17" s="79"/>
      <c r="R17" s="1"/>
    </row>
    <row r="18" spans="1:18" ht="18" customHeight="1">
      <c r="A18" s="22" t="s">
        <v>6</v>
      </c>
      <c r="B18" s="49"/>
      <c r="C18" s="49"/>
      <c r="D18" s="28"/>
      <c r="E18" s="23" t="str">
        <f t="shared" ref="E18:E20" si="7">IF(B18="","",IF(AND(C18&lt;&gt;"",YEAR(C18)&lt;YEAR(B18)),"",YEAR(B18)))</f>
        <v/>
      </c>
      <c r="F18" s="23" t="str">
        <f t="shared" ref="F18:F20" si="8">IF(B18="","",IF(AND(C18&lt;&gt;"",YEAR(C18)&lt;YEAR(B18)+1),"",YEAR(B18)+1))</f>
        <v/>
      </c>
      <c r="G18" s="12" t="str">
        <f t="shared" ref="G18:G20" si="9">IF(B18="","",IF(AND(C18&lt;&gt;"",YEAR(C18)&lt;YEAR(B18)+2),"",YEAR(B18)+2))</f>
        <v/>
      </c>
      <c r="H18" s="21" t="str">
        <f t="shared" ref="H18" si="10">IF(MONTH(B18)&lt;&gt;1,IF(AND(C18&lt;&gt;"",YEAR(C18)&lt;YEAR(B18)+3),"",YEAR(B18)+3),"")</f>
        <v/>
      </c>
      <c r="I18" s="2"/>
      <c r="J18" s="80" t="s">
        <v>17</v>
      </c>
      <c r="K18" s="81"/>
      <c r="L18" s="81"/>
      <c r="M18" s="81"/>
      <c r="N18" s="81"/>
      <c r="O18" s="81"/>
      <c r="P18" s="81"/>
      <c r="Q18" s="82"/>
    </row>
    <row r="19" spans="1:18" ht="17.5" hidden="1" customHeight="1">
      <c r="A19" s="19"/>
      <c r="B19" s="48"/>
      <c r="C19" s="48"/>
      <c r="D19" s="29"/>
      <c r="E19" s="18">
        <f>IF(E18&lt;&gt;"",$D$18,0)</f>
        <v>0</v>
      </c>
      <c r="F19" s="18">
        <f t="shared" ref="F19:H19" si="11">IF(F18&lt;&gt;"",$D$18,0)</f>
        <v>0</v>
      </c>
      <c r="G19" s="18">
        <f t="shared" si="11"/>
        <v>0</v>
      </c>
      <c r="H19" s="18">
        <f t="shared" si="11"/>
        <v>0</v>
      </c>
      <c r="I19" s="2"/>
      <c r="J19" s="80"/>
      <c r="K19" s="81"/>
      <c r="L19" s="81"/>
      <c r="M19" s="81"/>
      <c r="N19" s="81"/>
      <c r="O19" s="81"/>
      <c r="P19" s="81"/>
      <c r="Q19" s="82"/>
    </row>
    <row r="20" spans="1:18" ht="18.5" thickBot="1">
      <c r="A20" s="22" t="s">
        <v>7</v>
      </c>
      <c r="B20" s="50"/>
      <c r="C20" s="50"/>
      <c r="D20" s="30"/>
      <c r="E20" s="23" t="str">
        <f t="shared" si="7"/>
        <v/>
      </c>
      <c r="F20" s="25" t="str">
        <f t="shared" si="8"/>
        <v/>
      </c>
      <c r="G20" s="25" t="str">
        <f t="shared" si="9"/>
        <v/>
      </c>
      <c r="H20" s="18" t="str">
        <f>IF(MONTH(B20)&lt;&gt;1,IF(AND(C20&lt;&gt;"",YEAR(C20)&lt;YEAR(B20)+3),"",YEAR(B20)+3),"")</f>
        <v/>
      </c>
      <c r="I20" s="2"/>
      <c r="J20" s="83"/>
      <c r="K20" s="84"/>
      <c r="L20" s="84"/>
      <c r="M20" s="84"/>
      <c r="N20" s="84"/>
      <c r="O20" s="84"/>
      <c r="P20" s="84"/>
      <c r="Q20" s="85"/>
    </row>
    <row r="21" spans="1:18" ht="18.5" hidden="1" thickBot="1">
      <c r="A21" s="10"/>
      <c r="B21" s="11"/>
      <c r="C21" s="11"/>
      <c r="D21" s="12"/>
      <c r="E21" s="17">
        <f>IF(E20&lt;&gt;"",$D$20,0)</f>
        <v>0</v>
      </c>
      <c r="F21" s="17">
        <f t="shared" ref="F21:H21" si="12">IF(F20&lt;&gt;"",$D$20,0)</f>
        <v>0</v>
      </c>
      <c r="G21" s="17">
        <f t="shared" si="12"/>
        <v>0</v>
      </c>
      <c r="H21" s="17">
        <f t="shared" si="12"/>
        <v>0</v>
      </c>
      <c r="I21" s="1"/>
    </row>
    <row r="22" spans="1:18">
      <c r="A22" s="52"/>
      <c r="B22" s="53"/>
      <c r="C22" s="53"/>
      <c r="D22" s="53"/>
      <c r="E22" s="53"/>
      <c r="F22" s="53"/>
      <c r="G22" s="53"/>
      <c r="H22" s="53"/>
      <c r="I22" s="3"/>
    </row>
    <row r="23" spans="1:18">
      <c r="A23" s="13"/>
      <c r="B23" s="14"/>
      <c r="C23" s="14"/>
      <c r="D23" s="15"/>
      <c r="E23" s="13"/>
      <c r="F23" s="13"/>
      <c r="G23" s="13"/>
      <c r="H23" s="13"/>
      <c r="I23" s="1"/>
    </row>
    <row r="24" spans="1:18" ht="18" hidden="1" customHeight="1">
      <c r="A24" s="1" t="s">
        <v>15</v>
      </c>
    </row>
    <row r="25" spans="1:18" ht="18" hidden="1" customHeight="1">
      <c r="A25" s="1">
        <f>IF(B7="","",YEAR(B7))</f>
        <v>2023</v>
      </c>
      <c r="B25">
        <f>IF(B7="","",YEAR(B7)+1)</f>
        <v>2024</v>
      </c>
      <c r="C25">
        <f>IF(B7="","",YEAR(B7)+2)</f>
        <v>2025</v>
      </c>
      <c r="D25" t="str">
        <f>IF(MONTH(B7)&lt;&gt;1,YEAR(B7)+3,"")</f>
        <v/>
      </c>
    </row>
    <row r="26" spans="1:18" ht="18" hidden="1" customHeight="1">
      <c r="A26" s="1">
        <f>SUM(IFERROR(HLOOKUP(A25,$E$12:$H$13,2,FALSE),0),IFERROR(HLOOKUP(A25,$E$14:$H$15,2,FALSE),0),IFERROR(HLOOKUP($A$25,$E$16:$H$17,2,FALSE),0),IFERROR(HLOOKUP(A25,$E$18:$H$19,2,FALSE),0),IFERROR(HLOOKUP(A25,$E$20:$H$21,2,FALSE),0))</f>
        <v>800</v>
      </c>
      <c r="B26" s="1">
        <f>SUM(IFERROR(HLOOKUP(B25,$E$12:$H$13,2,FALSE),0),IFERROR(HLOOKUP(B25,$E$14:$H$15,2,FALSE),0),IFERROR(HLOOKUP($B$25,$E$16:$H$17,2,FALSE),0),IFERROR(HLOOKUP(B25,$E$18:$H$19,2,FALSE),0),IFERROR(HLOOKUP(B25,$E$20:$H$21,2,FALSE),0))</f>
        <v>800</v>
      </c>
      <c r="C26" s="1">
        <f>SUM(IFERROR(HLOOKUP(C25,$E$12:$H$13,2,FALSE),0),IFERROR(HLOOKUP(C25,$E$14:$H$15,2,FALSE),0),IFERROR(HLOOKUP($C$25,$E$16:$H$17,2,FALSE),0),IFERROR(HLOOKUP(C25,$E$18:$H$19,2,FALSE),0),IFERROR(HLOOKUP(C25,$E$20:$H$21,2,FALSE),0))</f>
        <v>800</v>
      </c>
      <c r="D26" s="1">
        <f>SUM(IFERROR(HLOOKUP(D25,$E$12:$H$13,2,FALSE),0),IFERROR(HLOOKUP(D25,$E$14:$H$15,2,FALSE),0),IFERROR(HLOOKUP($D$25,$E$16:$H$17,2,FALSE),0),IFERROR(HLOOKUP(D25,$E$18:$H$19,2,FALSE),0),IFERROR(HLOOKUP(D25,$E$20:$H$21,2,FALSE),0))</f>
        <v>0</v>
      </c>
    </row>
    <row r="27" spans="1:18" ht="18" customHeight="1">
      <c r="L27" s="1"/>
    </row>
  </sheetData>
  <mergeCells count="13">
    <mergeCell ref="A1:Q1"/>
    <mergeCell ref="J18:Q20"/>
    <mergeCell ref="I2:Q2"/>
    <mergeCell ref="A2:H2"/>
    <mergeCell ref="E10:H10"/>
    <mergeCell ref="J8:K9"/>
    <mergeCell ref="P8:Q9"/>
    <mergeCell ref="E5:H5"/>
    <mergeCell ref="A9:H9"/>
    <mergeCell ref="A4:H4"/>
    <mergeCell ref="J10:Q12"/>
    <mergeCell ref="J13:Q16"/>
    <mergeCell ref="J5:Q7"/>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D267-F0B4-48BF-8D22-1923C129068E}">
  <dimension ref="A1:R27"/>
  <sheetViews>
    <sheetView tabSelected="1" workbookViewId="0">
      <selection activeCell="D16" sqref="D16"/>
    </sheetView>
  </sheetViews>
  <sheetFormatPr defaultRowHeight="18"/>
  <cols>
    <col min="1" max="1" width="10.58203125" customWidth="1"/>
    <col min="2" max="3" width="11.08203125" customWidth="1"/>
    <col min="4" max="4" width="15.75" customWidth="1"/>
    <col min="5" max="8" width="6.33203125" customWidth="1"/>
    <col min="9" max="9" width="0.5" customWidth="1"/>
    <col min="10" max="17" width="9.6640625" customWidth="1"/>
  </cols>
  <sheetData>
    <row r="1" spans="1:18" ht="19.5" customHeight="1">
      <c r="A1" s="55" t="s">
        <v>20</v>
      </c>
      <c r="B1" s="55"/>
      <c r="C1" s="55"/>
      <c r="D1" s="55"/>
      <c r="E1" s="55"/>
      <c r="F1" s="55"/>
      <c r="G1" s="55"/>
      <c r="H1" s="55"/>
      <c r="I1" s="55"/>
      <c r="J1" s="55"/>
      <c r="K1" s="55"/>
      <c r="L1" s="55"/>
      <c r="M1" s="55"/>
      <c r="N1" s="55"/>
      <c r="O1" s="55"/>
      <c r="P1" s="55"/>
      <c r="Q1" s="55"/>
    </row>
    <row r="2" spans="1:18" ht="51.65" customHeight="1">
      <c r="A2" s="56" t="s">
        <v>11</v>
      </c>
      <c r="B2" s="56"/>
      <c r="C2" s="56"/>
      <c r="D2" s="56"/>
      <c r="E2" s="56"/>
      <c r="F2" s="56"/>
      <c r="G2" s="56"/>
      <c r="H2" s="56"/>
      <c r="I2" s="56" t="s">
        <v>19</v>
      </c>
      <c r="J2" s="56"/>
      <c r="K2" s="56"/>
      <c r="L2" s="56"/>
      <c r="M2" s="56"/>
      <c r="N2" s="56"/>
      <c r="O2" s="56"/>
      <c r="P2" s="56"/>
      <c r="Q2" s="56"/>
    </row>
    <row r="3" spans="1:18" ht="3.5" customHeight="1">
      <c r="A3" s="54"/>
      <c r="B3" s="54"/>
      <c r="C3" s="54"/>
      <c r="D3" s="54"/>
      <c r="E3" s="54"/>
      <c r="F3" s="54"/>
      <c r="G3" s="54"/>
      <c r="H3" s="54"/>
      <c r="I3" s="4"/>
    </row>
    <row r="4" spans="1:18" ht="18" customHeight="1" thickBot="1">
      <c r="A4" s="64" t="s">
        <v>13</v>
      </c>
      <c r="B4" s="64"/>
      <c r="C4" s="64"/>
      <c r="D4" s="64"/>
      <c r="E4" s="64"/>
      <c r="F4" s="64"/>
      <c r="G4" s="64"/>
      <c r="H4" s="64"/>
      <c r="I4" s="4"/>
    </row>
    <row r="5" spans="1:18" ht="18" customHeight="1">
      <c r="A5" s="6"/>
      <c r="B5" s="8" t="s">
        <v>4</v>
      </c>
      <c r="C5" s="8" t="s">
        <v>5</v>
      </c>
      <c r="D5" s="8" t="s">
        <v>8</v>
      </c>
      <c r="E5" s="62" t="s">
        <v>9</v>
      </c>
      <c r="F5" s="62"/>
      <c r="G5" s="62"/>
      <c r="H5" s="62"/>
      <c r="I5" s="4"/>
      <c r="J5" s="68" t="s">
        <v>16</v>
      </c>
      <c r="K5" s="69"/>
      <c r="L5" s="69"/>
      <c r="M5" s="69"/>
      <c r="N5" s="69"/>
      <c r="O5" s="69"/>
      <c r="P5" s="69"/>
      <c r="Q5" s="70"/>
    </row>
    <row r="6" spans="1:18" ht="18" customHeight="1">
      <c r="A6" s="39" t="s">
        <v>18</v>
      </c>
      <c r="B6" s="40">
        <v>45047</v>
      </c>
      <c r="C6" s="41"/>
      <c r="D6" s="42">
        <v>500</v>
      </c>
      <c r="E6" s="33"/>
      <c r="F6" s="38"/>
      <c r="G6" s="33"/>
      <c r="H6" s="37"/>
      <c r="I6" s="4"/>
      <c r="J6" s="71"/>
      <c r="K6" s="72"/>
      <c r="L6" s="72"/>
      <c r="M6" s="72"/>
      <c r="N6" s="72"/>
      <c r="O6" s="72"/>
      <c r="P6" s="72"/>
      <c r="Q6" s="73"/>
    </row>
    <row r="7" spans="1:18">
      <c r="A7" s="19" t="s">
        <v>0</v>
      </c>
      <c r="B7" s="47"/>
      <c r="C7" s="26"/>
      <c r="D7" s="27"/>
      <c r="E7" s="20" t="str">
        <f>IF(B7="","",YEAR(B7))</f>
        <v/>
      </c>
      <c r="F7" s="20" t="str">
        <f>IF(B7="","",YEAR(B7)+1)</f>
        <v/>
      </c>
      <c r="G7" s="20" t="str">
        <f>IF(B7="","",YEAR(B7)+2)</f>
        <v/>
      </c>
      <c r="H7" s="21" t="str">
        <f>IF(MONTH(B7)&lt;&gt;1,YEAR(B7)+3,"")</f>
        <v/>
      </c>
      <c r="I7" s="3"/>
      <c r="J7" s="74"/>
      <c r="K7" s="72"/>
      <c r="L7" s="72"/>
      <c r="M7" s="72"/>
      <c r="N7" s="72"/>
      <c r="O7" s="72"/>
      <c r="P7" s="72"/>
      <c r="Q7" s="73"/>
    </row>
    <row r="8" spans="1:18" ht="17.5" customHeight="1">
      <c r="A8" s="16"/>
      <c r="B8" s="9"/>
      <c r="C8" s="9"/>
      <c r="D8" s="7"/>
      <c r="E8" s="7"/>
      <c r="F8" s="7"/>
      <c r="G8" s="7"/>
      <c r="H8" s="7"/>
      <c r="I8" s="3"/>
      <c r="J8" s="58"/>
      <c r="K8" s="59"/>
      <c r="L8" s="31" t="str">
        <f>IF(B7="","",YEAR(B7)&amp;"年分")</f>
        <v/>
      </c>
      <c r="M8" s="31" t="str">
        <f>IF(B7="","",YEAR(B7)+1&amp;"年分")</f>
        <v/>
      </c>
      <c r="N8" s="31" t="str">
        <f>IF(B7="","",YEAR(B7)+2&amp;"年分")</f>
        <v/>
      </c>
      <c r="O8" s="31" t="str">
        <f>IF(MONTH(B7)&lt;&gt;1,YEAR(B7)+3&amp;"年分","")</f>
        <v/>
      </c>
      <c r="P8" s="60"/>
      <c r="Q8" s="61"/>
    </row>
    <row r="9" spans="1:18">
      <c r="A9" s="63" t="s">
        <v>12</v>
      </c>
      <c r="B9" s="63"/>
      <c r="C9" s="63"/>
      <c r="D9" s="63"/>
      <c r="E9" s="63"/>
      <c r="F9" s="63"/>
      <c r="G9" s="63"/>
      <c r="H9" s="63"/>
      <c r="I9" s="1"/>
      <c r="J9" s="58"/>
      <c r="K9" s="59"/>
      <c r="L9" s="32" t="str">
        <f>IF(D7&lt;&gt;"",IF(1000-A26&lt;=0,"対象外",IF(1000-A26&gt;=$D$7,"満額対象",1000-A26&amp;"万円分")),"")</f>
        <v/>
      </c>
      <c r="M9" s="32" t="str">
        <f>IF(D7&lt;&gt;"",IF(1000-B26&lt;=0,"対象外",IF(1000-B26&gt;=$D$7,"満額対象",1000-B26&amp;"万円分")),"")</f>
        <v/>
      </c>
      <c r="N9" s="32" t="str">
        <f>IF(D7&lt;&gt;"",IF(1000-C26&lt;=0,"不交付",IF(1000-C26&gt;=$D$7,"満額対象",1000-C26&amp;"万円分")),"")</f>
        <v/>
      </c>
      <c r="O9" s="32" t="str">
        <f>IF(O8&lt;&gt;"",IF(D7&lt;&gt;"",IF(1000-D26&lt;=0,"不交付",IF(1000-D26&gt;=$D$7,"満額対象",1000-D26&amp;"万円分")),""),"")</f>
        <v/>
      </c>
      <c r="P9" s="60"/>
      <c r="Q9" s="61"/>
    </row>
    <row r="10" spans="1:18" ht="18" customHeight="1">
      <c r="A10" s="8"/>
      <c r="B10" s="8" t="s">
        <v>4</v>
      </c>
      <c r="C10" s="8" t="s">
        <v>5</v>
      </c>
      <c r="D10" s="8" t="s">
        <v>8</v>
      </c>
      <c r="E10" s="57" t="s">
        <v>10</v>
      </c>
      <c r="F10" s="57"/>
      <c r="G10" s="57"/>
      <c r="H10" s="57"/>
      <c r="I10" s="2"/>
      <c r="J10" s="65" t="str">
        <f>IF(A26&gt;=1000,"本年度の利子補給対象となる融資額が、すでに過去融資合計で1000万円に達しているため、
新規融資に関しては、本年度の利子補給対象外です。",IF(A26+D7&gt;1000,"過去融資の本年度利子補給対象となる融資額は"&amp;A26&amp;"万円です。
そのため、新規融資に関しては、上限1000万円から"&amp;A26&amp;"万円を引いた
"&amp;1000-A26&amp;"万円分までが本年度の利子補給対象となります。",IF(A26+D7&lt;=1000,"本年度の利子補給対象となる融資額は過去融資と新規融資を合計して"&amp;A26+D7&amp;"万円です。上限に達していないため、新規融資は本年度は満額補給対象となります。","")))</f>
        <v>本年度の利子補給対象となる融資額は過去融資と新規融資を合計して0万円です。上限に達していないため、新規融資は本年度は満額補給対象となります。</v>
      </c>
      <c r="K10" s="66"/>
      <c r="L10" s="66"/>
      <c r="M10" s="66"/>
      <c r="N10" s="66"/>
      <c r="O10" s="66"/>
      <c r="P10" s="66"/>
      <c r="Q10" s="67"/>
    </row>
    <row r="11" spans="1:18" ht="18" customHeight="1">
      <c r="A11" s="43" t="s">
        <v>18</v>
      </c>
      <c r="B11" s="44">
        <v>43922</v>
      </c>
      <c r="C11" s="45">
        <v>44986</v>
      </c>
      <c r="D11" s="46">
        <v>400</v>
      </c>
      <c r="E11" s="35"/>
      <c r="F11" s="35"/>
      <c r="G11" s="34"/>
      <c r="H11" s="36"/>
      <c r="I11" s="2"/>
      <c r="J11" s="65"/>
      <c r="K11" s="66"/>
      <c r="L11" s="66"/>
      <c r="M11" s="66"/>
      <c r="N11" s="66"/>
      <c r="O11" s="66"/>
      <c r="P11" s="66"/>
      <c r="Q11" s="67"/>
    </row>
    <row r="12" spans="1:18">
      <c r="A12" s="22" t="s">
        <v>2</v>
      </c>
      <c r="B12" s="47"/>
      <c r="C12" s="47"/>
      <c r="D12" s="28"/>
      <c r="E12" s="23" t="str">
        <f>IF(B12="","",IF(AND(C12&lt;&gt;"",YEAR(C12)&lt;YEAR(B12)),"",YEAR(B12)))</f>
        <v/>
      </c>
      <c r="F12" s="12" t="str">
        <f>IF(B12="","",IF(AND(C12&lt;&gt;"",YEAR(C12)&lt;YEAR(B12)+1),"",YEAR(B12)+1))</f>
        <v/>
      </c>
      <c r="G12" s="23" t="str">
        <f>IF(B12="","",IF(AND(C12&lt;&gt;"",YEAR(C12)&lt;YEAR(B12)+2),"",YEAR(B12)+2))</f>
        <v/>
      </c>
      <c r="H12" s="18" t="str">
        <f>IF(MONTH(B12)&lt;&gt;1,IF(AND(C12&lt;&gt;"",YEAR(C12)&lt;YEAR(B12)+3),"",YEAR(B12)+3),"")</f>
        <v/>
      </c>
      <c r="I12" s="2"/>
      <c r="J12" s="65"/>
      <c r="K12" s="66"/>
      <c r="L12" s="66"/>
      <c r="M12" s="66"/>
      <c r="N12" s="66"/>
      <c r="O12" s="66"/>
      <c r="P12" s="66"/>
      <c r="Q12" s="67"/>
    </row>
    <row r="13" spans="1:18" ht="17.5" hidden="1" customHeight="1">
      <c r="A13" s="19"/>
      <c r="B13" s="48"/>
      <c r="C13" s="48"/>
      <c r="D13" s="29"/>
      <c r="E13" s="18">
        <f>IF(E12&lt;&gt;"",$D$12,0)</f>
        <v>0</v>
      </c>
      <c r="F13" s="18">
        <f t="shared" ref="F13:H13" si="0">IF(F12&lt;&gt;"",$D$12,0)</f>
        <v>0</v>
      </c>
      <c r="G13" s="18">
        <f t="shared" si="0"/>
        <v>0</v>
      </c>
      <c r="H13" s="18">
        <f t="shared" si="0"/>
        <v>0</v>
      </c>
      <c r="I13" s="2"/>
      <c r="J13" s="75" t="s">
        <v>14</v>
      </c>
      <c r="K13" s="76"/>
      <c r="L13" s="76"/>
      <c r="M13" s="76"/>
      <c r="N13" s="76"/>
      <c r="O13" s="76"/>
      <c r="P13" s="76"/>
      <c r="Q13" s="77"/>
    </row>
    <row r="14" spans="1:18">
      <c r="A14" s="24" t="s">
        <v>1</v>
      </c>
      <c r="B14" s="49"/>
      <c r="C14" s="49"/>
      <c r="D14" s="28"/>
      <c r="E14" s="23" t="str">
        <f t="shared" ref="E14:E16" si="1">IF(B14="","",IF(AND(C14&lt;&gt;"",YEAR(C14)&lt;YEAR(B14)),"",YEAR(B14)))</f>
        <v/>
      </c>
      <c r="F14" s="25" t="str">
        <f t="shared" ref="F14:F16" si="2">IF(B14="","",IF(AND(C14&lt;&gt;"",YEAR(C14)&lt;YEAR(B14)+1),"",YEAR(B14)+1))</f>
        <v/>
      </c>
      <c r="G14" s="25" t="str">
        <f t="shared" ref="G14:G16" si="3">IF(B14="","",IF(AND(C14&lt;&gt;"",YEAR(C14)&lt;YEAR(B14)+2),"",YEAR(B14)+2))</f>
        <v/>
      </c>
      <c r="H14" s="18" t="str">
        <f t="shared" ref="H14:H16" si="4">IF(MONTH(B14)&lt;&gt;1,IF(AND(C14&lt;&gt;"",YEAR(C14)&lt;YEAR(B14)+3),"",YEAR(B14)+3),"")</f>
        <v/>
      </c>
      <c r="I14" s="2"/>
      <c r="J14" s="75"/>
      <c r="K14" s="76"/>
      <c r="L14" s="76"/>
      <c r="M14" s="76"/>
      <c r="N14" s="76"/>
      <c r="O14" s="76"/>
      <c r="P14" s="76"/>
      <c r="Q14" s="77"/>
    </row>
    <row r="15" spans="1:18" ht="17.5" hidden="1" customHeight="1">
      <c r="A15" s="19"/>
      <c r="B15" s="48"/>
      <c r="C15" s="48"/>
      <c r="D15" s="29"/>
      <c r="E15" s="18">
        <f>IF(E14&lt;&gt;"",$D$14,0)</f>
        <v>0</v>
      </c>
      <c r="F15" s="18">
        <f t="shared" ref="F15:H15" si="5">IF(F14&lt;&gt;"",$D$14,0)</f>
        <v>0</v>
      </c>
      <c r="G15" s="18">
        <f t="shared" si="5"/>
        <v>0</v>
      </c>
      <c r="H15" s="18">
        <f t="shared" si="5"/>
        <v>0</v>
      </c>
      <c r="I15" s="2"/>
      <c r="J15" s="75"/>
      <c r="K15" s="76"/>
      <c r="L15" s="76"/>
      <c r="M15" s="76"/>
      <c r="N15" s="76"/>
      <c r="O15" s="76"/>
      <c r="P15" s="76"/>
      <c r="Q15" s="77"/>
    </row>
    <row r="16" spans="1:18">
      <c r="A16" s="16" t="s">
        <v>3</v>
      </c>
      <c r="B16" s="49"/>
      <c r="C16" s="51"/>
      <c r="D16" s="27"/>
      <c r="E16" s="23" t="str">
        <f t="shared" si="1"/>
        <v/>
      </c>
      <c r="F16" s="23" t="str">
        <f t="shared" si="2"/>
        <v/>
      </c>
      <c r="G16" s="23" t="str">
        <f t="shared" si="3"/>
        <v/>
      </c>
      <c r="H16" s="18" t="str">
        <f t="shared" si="4"/>
        <v/>
      </c>
      <c r="I16" s="2"/>
      <c r="J16" s="75"/>
      <c r="K16" s="76"/>
      <c r="L16" s="76"/>
      <c r="M16" s="76"/>
      <c r="N16" s="76"/>
      <c r="O16" s="76"/>
      <c r="P16" s="76"/>
      <c r="Q16" s="77"/>
      <c r="R16" s="1"/>
    </row>
    <row r="17" spans="1:18" hidden="1">
      <c r="A17" s="19"/>
      <c r="B17" s="48"/>
      <c r="C17" s="48"/>
      <c r="D17" s="29"/>
      <c r="E17" s="18">
        <f>IF(E16&lt;&gt;"",$D$16,0)</f>
        <v>0</v>
      </c>
      <c r="F17" s="18">
        <f t="shared" ref="F17:H17" si="6">IF(F16&lt;&gt;"",$D$16,0)</f>
        <v>0</v>
      </c>
      <c r="G17" s="18">
        <f t="shared" si="6"/>
        <v>0</v>
      </c>
      <c r="H17" s="18">
        <f t="shared" si="6"/>
        <v>0</v>
      </c>
      <c r="I17" s="2"/>
      <c r="J17" s="78"/>
      <c r="K17" s="79"/>
      <c r="L17" s="79"/>
      <c r="M17" s="79"/>
      <c r="N17" s="79"/>
      <c r="O17" s="79"/>
      <c r="P17" s="79"/>
      <c r="Q17" s="79"/>
      <c r="R17" s="1"/>
    </row>
    <row r="18" spans="1:18" ht="18" customHeight="1">
      <c r="A18" s="22" t="s">
        <v>6</v>
      </c>
      <c r="B18" s="49"/>
      <c r="C18" s="49"/>
      <c r="D18" s="28"/>
      <c r="E18" s="23" t="str">
        <f t="shared" ref="E18:E20" si="7">IF(B18="","",IF(AND(C18&lt;&gt;"",YEAR(C18)&lt;YEAR(B18)),"",YEAR(B18)))</f>
        <v/>
      </c>
      <c r="F18" s="23" t="str">
        <f t="shared" ref="F18:F20" si="8">IF(B18="","",IF(AND(C18&lt;&gt;"",YEAR(C18)&lt;YEAR(B18)+1),"",YEAR(B18)+1))</f>
        <v/>
      </c>
      <c r="G18" s="12" t="str">
        <f t="shared" ref="G18:G20" si="9">IF(B18="","",IF(AND(C18&lt;&gt;"",YEAR(C18)&lt;YEAR(B18)+2),"",YEAR(B18)+2))</f>
        <v/>
      </c>
      <c r="H18" s="21" t="str">
        <f t="shared" ref="H18" si="10">IF(MONTH(B18)&lt;&gt;1,IF(AND(C18&lt;&gt;"",YEAR(C18)&lt;YEAR(B18)+3),"",YEAR(B18)+3),"")</f>
        <v/>
      </c>
      <c r="I18" s="2"/>
      <c r="J18" s="80" t="s">
        <v>17</v>
      </c>
      <c r="K18" s="81"/>
      <c r="L18" s="81"/>
      <c r="M18" s="81"/>
      <c r="N18" s="81"/>
      <c r="O18" s="81"/>
      <c r="P18" s="81"/>
      <c r="Q18" s="82"/>
    </row>
    <row r="19" spans="1:18" ht="17.5" hidden="1" customHeight="1">
      <c r="A19" s="19"/>
      <c r="B19" s="48"/>
      <c r="C19" s="48"/>
      <c r="D19" s="29"/>
      <c r="E19" s="18">
        <f>IF(E18&lt;&gt;"",$D$18,0)</f>
        <v>0</v>
      </c>
      <c r="F19" s="18">
        <f t="shared" ref="F19:H19" si="11">IF(F18&lt;&gt;"",$D$18,0)</f>
        <v>0</v>
      </c>
      <c r="G19" s="18">
        <f t="shared" si="11"/>
        <v>0</v>
      </c>
      <c r="H19" s="18">
        <f t="shared" si="11"/>
        <v>0</v>
      </c>
      <c r="I19" s="2"/>
      <c r="J19" s="80"/>
      <c r="K19" s="81"/>
      <c r="L19" s="81"/>
      <c r="M19" s="81"/>
      <c r="N19" s="81"/>
      <c r="O19" s="81"/>
      <c r="P19" s="81"/>
      <c r="Q19" s="82"/>
    </row>
    <row r="20" spans="1:18" ht="18.5" thickBot="1">
      <c r="A20" s="22" t="s">
        <v>7</v>
      </c>
      <c r="B20" s="50"/>
      <c r="C20" s="50"/>
      <c r="D20" s="30"/>
      <c r="E20" s="23" t="str">
        <f t="shared" si="7"/>
        <v/>
      </c>
      <c r="F20" s="25" t="str">
        <f t="shared" si="8"/>
        <v/>
      </c>
      <c r="G20" s="25" t="str">
        <f t="shared" si="9"/>
        <v/>
      </c>
      <c r="H20" s="18" t="str">
        <f>IF(MONTH(B20)&lt;&gt;1,IF(AND(C20&lt;&gt;"",YEAR(C20)&lt;YEAR(B20)+3),"",YEAR(B20)+3),"")</f>
        <v/>
      </c>
      <c r="I20" s="2"/>
      <c r="J20" s="83"/>
      <c r="K20" s="84"/>
      <c r="L20" s="84"/>
      <c r="M20" s="84"/>
      <c r="N20" s="84"/>
      <c r="O20" s="84"/>
      <c r="P20" s="84"/>
      <c r="Q20" s="85"/>
    </row>
    <row r="21" spans="1:18" hidden="1">
      <c r="A21" s="10"/>
      <c r="B21" s="11"/>
      <c r="C21" s="11"/>
      <c r="D21" s="12"/>
      <c r="E21" s="17">
        <f>IF(E20&lt;&gt;"",$D$20,0)</f>
        <v>0</v>
      </c>
      <c r="F21" s="17">
        <f t="shared" ref="F21:H21" si="12">IF(F20&lt;&gt;"",$D$20,0)</f>
        <v>0</v>
      </c>
      <c r="G21" s="17">
        <f t="shared" si="12"/>
        <v>0</v>
      </c>
      <c r="H21" s="17">
        <f t="shared" si="12"/>
        <v>0</v>
      </c>
      <c r="I21" s="1"/>
    </row>
    <row r="22" spans="1:18">
      <c r="A22" s="52"/>
      <c r="B22" s="53"/>
      <c r="C22" s="53"/>
      <c r="D22" s="53"/>
      <c r="E22" s="53"/>
      <c r="F22" s="53"/>
      <c r="G22" s="53"/>
      <c r="H22" s="53"/>
      <c r="I22" s="3"/>
    </row>
    <row r="23" spans="1:18">
      <c r="A23" s="13"/>
      <c r="B23" s="14"/>
      <c r="C23" s="14"/>
      <c r="D23" s="15"/>
      <c r="E23" s="13"/>
      <c r="F23" s="13"/>
      <c r="G23" s="13"/>
      <c r="H23" s="13"/>
      <c r="I23" s="1"/>
    </row>
    <row r="24" spans="1:18" ht="18" hidden="1" customHeight="1">
      <c r="A24" s="1" t="s">
        <v>15</v>
      </c>
    </row>
    <row r="25" spans="1:18" ht="18" hidden="1" customHeight="1">
      <c r="A25" s="1" t="str">
        <f>IF(B7="","",YEAR(B7))</f>
        <v/>
      </c>
      <c r="B25" t="str">
        <f>IF(B7="","",YEAR(B7)+1)</f>
        <v/>
      </c>
      <c r="C25" t="str">
        <f>IF(B7="","",YEAR(B7)+2)</f>
        <v/>
      </c>
      <c r="D25" t="str">
        <f>IF(MONTH(B7)&lt;&gt;1,YEAR(B7)+3,"")</f>
        <v/>
      </c>
    </row>
    <row r="26" spans="1:18" ht="18" hidden="1" customHeight="1">
      <c r="A26" s="1">
        <f>SUM(IFERROR(HLOOKUP(A25,$E$12:$H$13,2,FALSE),0),IFERROR(HLOOKUP(A25,$E$14:$H$15,2,FALSE),0),IFERROR(HLOOKUP($A$25,$E$16:$H$17,2,FALSE),0),IFERROR(HLOOKUP(A25,$E$18:$H$19,2,FALSE),0),IFERROR(HLOOKUP(A25,$E$20:$H$21,2,FALSE),0))</f>
        <v>0</v>
      </c>
      <c r="B26" s="1">
        <f>SUM(IFERROR(HLOOKUP(B25,$E$12:$H$13,2,FALSE),0),IFERROR(HLOOKUP(B25,$E$14:$H$15,2,FALSE),0),IFERROR(HLOOKUP($B$25,$E$16:$H$17,2,FALSE),0),IFERROR(HLOOKUP(B25,$E$18:$H$19,2,FALSE),0),IFERROR(HLOOKUP(B25,$E$20:$H$21,2,FALSE),0))</f>
        <v>0</v>
      </c>
      <c r="C26" s="1">
        <f>SUM(IFERROR(HLOOKUP(C25,$E$12:$H$13,2,FALSE),0),IFERROR(HLOOKUP(C25,$E$14:$H$15,2,FALSE),0),IFERROR(HLOOKUP($C$25,$E$16:$H$17,2,FALSE),0),IFERROR(HLOOKUP(C25,$E$18:$H$19,2,FALSE),0),IFERROR(HLOOKUP(C25,$E$20:$H$21,2,FALSE),0))</f>
        <v>0</v>
      </c>
      <c r="D26" s="1">
        <f>SUM(IFERROR(HLOOKUP(D25,$E$12:$H$13,2,FALSE),0),IFERROR(HLOOKUP(D25,$E$14:$H$15,2,FALSE),0),IFERROR(HLOOKUP($D$25,$E$16:$H$17,2,FALSE),0),IFERROR(HLOOKUP(D25,$E$18:$H$19,2,FALSE),0),IFERROR(HLOOKUP(D25,$E$20:$H$21,2,FALSE),0))</f>
        <v>0</v>
      </c>
    </row>
    <row r="27" spans="1:18" ht="18" customHeight="1">
      <c r="L27" s="1"/>
    </row>
  </sheetData>
  <mergeCells count="13">
    <mergeCell ref="J18:Q20"/>
    <mergeCell ref="J8:K9"/>
    <mergeCell ref="P8:Q9"/>
    <mergeCell ref="A9:H9"/>
    <mergeCell ref="E10:H10"/>
    <mergeCell ref="J10:Q12"/>
    <mergeCell ref="J13:Q16"/>
    <mergeCell ref="A1:Q1"/>
    <mergeCell ref="A2:H2"/>
    <mergeCell ref="I2:Q2"/>
    <mergeCell ref="A4:H4"/>
    <mergeCell ref="E5:H5"/>
    <mergeCell ref="J5:Q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判定システム</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2023-07-07T02:28:10Z</dcterms:modified>
</cp:coreProperties>
</file>